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charts/chart91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92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charts/chart93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charts/chart94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95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xl/charts/chart96.xml" ContentType="application/vnd.openxmlformats-officedocument.drawingml.chart+xml"/>
  <Override PartName="/xl/charts/style96.xml" ContentType="application/vnd.ms-office.chartstyle+xml"/>
  <Override PartName="/xl/charts/colors96.xml" ContentType="application/vnd.ms-office.chartcolorstyle+xml"/>
  <Override PartName="/xl/charts/chart97.xml" ContentType="application/vnd.openxmlformats-officedocument.drawingml.chart+xml"/>
  <Override PartName="/xl/charts/style97.xml" ContentType="application/vnd.ms-office.chartstyle+xml"/>
  <Override PartName="/xl/charts/colors97.xml" ContentType="application/vnd.ms-office.chartcolorstyle+xml"/>
  <Override PartName="/xl/charts/chart98.xml" ContentType="application/vnd.openxmlformats-officedocument.drawingml.chart+xml"/>
  <Override PartName="/xl/charts/style98.xml" ContentType="application/vnd.ms-office.chartstyle+xml"/>
  <Override PartName="/xl/charts/colors98.xml" ContentType="application/vnd.ms-office.chartcolorstyle+xml"/>
  <Override PartName="/xl/charts/chart99.xml" ContentType="application/vnd.openxmlformats-officedocument.drawingml.chart+xml"/>
  <Override PartName="/xl/charts/style99.xml" ContentType="application/vnd.ms-office.chartstyle+xml"/>
  <Override PartName="/xl/charts/colors99.xml" ContentType="application/vnd.ms-office.chartcolorstyle+xml"/>
  <Override PartName="/xl/charts/chart100.xml" ContentType="application/vnd.openxmlformats-officedocument.drawingml.chart+xml"/>
  <Override PartName="/xl/charts/style100.xml" ContentType="application/vnd.ms-office.chartstyle+xml"/>
  <Override PartName="/xl/charts/colors100.xml" ContentType="application/vnd.ms-office.chartcolorstyle+xml"/>
  <Override PartName="/xl/charts/chart101.xml" ContentType="application/vnd.openxmlformats-officedocument.drawingml.chart+xml"/>
  <Override PartName="/xl/charts/style101.xml" ContentType="application/vnd.ms-office.chartstyle+xml"/>
  <Override PartName="/xl/charts/colors101.xml" ContentType="application/vnd.ms-office.chartcolorstyle+xml"/>
  <Override PartName="/xl/charts/chart102.xml" ContentType="application/vnd.openxmlformats-officedocument.drawingml.chart+xml"/>
  <Override PartName="/xl/charts/style102.xml" ContentType="application/vnd.ms-office.chartstyle+xml"/>
  <Override PartName="/xl/charts/colors102.xml" ContentType="application/vnd.ms-office.chartcolorstyle+xml"/>
  <Override PartName="/xl/charts/chart103.xml" ContentType="application/vnd.openxmlformats-officedocument.drawingml.chart+xml"/>
  <Override PartName="/xl/charts/style103.xml" ContentType="application/vnd.ms-office.chartstyle+xml"/>
  <Override PartName="/xl/charts/colors103.xml" ContentType="application/vnd.ms-office.chartcolorstyle+xml"/>
  <Override PartName="/xl/charts/chart104.xml" ContentType="application/vnd.openxmlformats-officedocument.drawingml.chart+xml"/>
  <Override PartName="/xl/charts/style104.xml" ContentType="application/vnd.ms-office.chartstyle+xml"/>
  <Override PartName="/xl/charts/colors104.xml" ContentType="application/vnd.ms-office.chartcolorstyle+xml"/>
  <Override PartName="/xl/charts/chart105.xml" ContentType="application/vnd.openxmlformats-officedocument.drawingml.chart+xml"/>
  <Override PartName="/xl/charts/style105.xml" ContentType="application/vnd.ms-office.chartstyle+xml"/>
  <Override PartName="/xl/charts/colors105.xml" ContentType="application/vnd.ms-office.chartcolorstyle+xml"/>
  <Override PartName="/xl/charts/chart106.xml" ContentType="application/vnd.openxmlformats-officedocument.drawingml.chart+xml"/>
  <Override PartName="/xl/charts/style106.xml" ContentType="application/vnd.ms-office.chartstyle+xml"/>
  <Override PartName="/xl/charts/colors106.xml" ContentType="application/vnd.ms-office.chartcolorstyle+xml"/>
  <Override PartName="/xl/charts/chart107.xml" ContentType="application/vnd.openxmlformats-officedocument.drawingml.chart+xml"/>
  <Override PartName="/xl/charts/style107.xml" ContentType="application/vnd.ms-office.chartstyle+xml"/>
  <Override PartName="/xl/charts/colors107.xml" ContentType="application/vnd.ms-office.chartcolorstyle+xml"/>
  <Override PartName="/xl/charts/chart108.xml" ContentType="application/vnd.openxmlformats-officedocument.drawingml.chart+xml"/>
  <Override PartName="/xl/charts/style108.xml" ContentType="application/vnd.ms-office.chartstyle+xml"/>
  <Override PartName="/xl/charts/colors108.xml" ContentType="application/vnd.ms-office.chartcolorstyle+xml"/>
  <Override PartName="/xl/charts/chart109.xml" ContentType="application/vnd.openxmlformats-officedocument.drawingml.chart+xml"/>
  <Override PartName="/xl/charts/style109.xml" ContentType="application/vnd.ms-office.chartstyle+xml"/>
  <Override PartName="/xl/charts/colors109.xml" ContentType="application/vnd.ms-office.chartcolorstyle+xml"/>
  <Override PartName="/xl/charts/chart110.xml" ContentType="application/vnd.openxmlformats-officedocument.drawingml.chart+xml"/>
  <Override PartName="/xl/charts/style110.xml" ContentType="application/vnd.ms-office.chartstyle+xml"/>
  <Override PartName="/xl/charts/colors110.xml" ContentType="application/vnd.ms-office.chartcolorstyle+xml"/>
  <Override PartName="/xl/charts/chart111.xml" ContentType="application/vnd.openxmlformats-officedocument.drawingml.chart+xml"/>
  <Override PartName="/xl/charts/style111.xml" ContentType="application/vnd.ms-office.chartstyle+xml"/>
  <Override PartName="/xl/charts/colors111.xml" ContentType="application/vnd.ms-office.chartcolorstyle+xml"/>
  <Override PartName="/xl/charts/chart112.xml" ContentType="application/vnd.openxmlformats-officedocument.drawingml.chart+xml"/>
  <Override PartName="/xl/charts/style112.xml" ContentType="application/vnd.ms-office.chartstyle+xml"/>
  <Override PartName="/xl/charts/colors112.xml" ContentType="application/vnd.ms-office.chartcolorstyle+xml"/>
  <Override PartName="/xl/charts/chart113.xml" ContentType="application/vnd.openxmlformats-officedocument.drawingml.chart+xml"/>
  <Override PartName="/xl/charts/style113.xml" ContentType="application/vnd.ms-office.chartstyle+xml"/>
  <Override PartName="/xl/charts/colors113.xml" ContentType="application/vnd.ms-office.chartcolorstyle+xml"/>
  <Override PartName="/xl/charts/chart114.xml" ContentType="application/vnd.openxmlformats-officedocument.drawingml.chart+xml"/>
  <Override PartName="/xl/charts/style114.xml" ContentType="application/vnd.ms-office.chartstyle+xml"/>
  <Override PartName="/xl/charts/colors114.xml" ContentType="application/vnd.ms-office.chartcolorstyle+xml"/>
  <Override PartName="/xl/charts/chart115.xml" ContentType="application/vnd.openxmlformats-officedocument.drawingml.chart+xml"/>
  <Override PartName="/xl/charts/style115.xml" ContentType="application/vnd.ms-office.chartstyle+xml"/>
  <Override PartName="/xl/charts/colors115.xml" ContentType="application/vnd.ms-office.chartcolorstyle+xml"/>
  <Override PartName="/xl/charts/chart116.xml" ContentType="application/vnd.openxmlformats-officedocument.drawingml.chart+xml"/>
  <Override PartName="/xl/charts/style116.xml" ContentType="application/vnd.ms-office.chartstyle+xml"/>
  <Override PartName="/xl/charts/colors116.xml" ContentType="application/vnd.ms-office.chartcolorstyle+xml"/>
  <Override PartName="/xl/charts/chart117.xml" ContentType="application/vnd.openxmlformats-officedocument.drawingml.chart+xml"/>
  <Override PartName="/xl/charts/style117.xml" ContentType="application/vnd.ms-office.chartstyle+xml"/>
  <Override PartName="/xl/charts/colors117.xml" ContentType="application/vnd.ms-office.chartcolorstyle+xml"/>
  <Override PartName="/xl/charts/chart118.xml" ContentType="application/vnd.openxmlformats-officedocument.drawingml.chart+xml"/>
  <Override PartName="/xl/charts/style118.xml" ContentType="application/vnd.ms-office.chartstyle+xml"/>
  <Override PartName="/xl/charts/colors118.xml" ContentType="application/vnd.ms-office.chartcolorstyle+xml"/>
  <Override PartName="/xl/charts/chart119.xml" ContentType="application/vnd.openxmlformats-officedocument.drawingml.chart+xml"/>
  <Override PartName="/xl/charts/style119.xml" ContentType="application/vnd.ms-office.chartstyle+xml"/>
  <Override PartName="/xl/charts/colors119.xml" ContentType="application/vnd.ms-office.chartcolorstyle+xml"/>
  <Override PartName="/xl/charts/chart120.xml" ContentType="application/vnd.openxmlformats-officedocument.drawingml.chart+xml"/>
  <Override PartName="/xl/charts/style120.xml" ContentType="application/vnd.ms-office.chartstyle+xml"/>
  <Override PartName="/xl/charts/colors120.xml" ContentType="application/vnd.ms-office.chartcolorstyle+xml"/>
  <Override PartName="/xl/charts/chart121.xml" ContentType="application/vnd.openxmlformats-officedocument.drawingml.chart+xml"/>
  <Override PartName="/xl/charts/style121.xml" ContentType="application/vnd.ms-office.chartstyle+xml"/>
  <Override PartName="/xl/charts/colors121.xml" ContentType="application/vnd.ms-office.chartcolorstyle+xml"/>
  <Override PartName="/xl/charts/chart122.xml" ContentType="application/vnd.openxmlformats-officedocument.drawingml.chart+xml"/>
  <Override PartName="/xl/charts/style122.xml" ContentType="application/vnd.ms-office.chartstyle+xml"/>
  <Override PartName="/xl/charts/colors122.xml" ContentType="application/vnd.ms-office.chartcolorstyle+xml"/>
  <Override PartName="/xl/charts/chart123.xml" ContentType="application/vnd.openxmlformats-officedocument.drawingml.chart+xml"/>
  <Override PartName="/xl/charts/style123.xml" ContentType="application/vnd.ms-office.chartstyle+xml"/>
  <Override PartName="/xl/charts/colors123.xml" ContentType="application/vnd.ms-office.chartcolorstyle+xml"/>
  <Override PartName="/xl/charts/chart124.xml" ContentType="application/vnd.openxmlformats-officedocument.drawingml.chart+xml"/>
  <Override PartName="/xl/charts/style124.xml" ContentType="application/vnd.ms-office.chartstyle+xml"/>
  <Override PartName="/xl/charts/colors124.xml" ContentType="application/vnd.ms-office.chartcolorstyle+xml"/>
  <Override PartName="/xl/charts/chart125.xml" ContentType="application/vnd.openxmlformats-officedocument.drawingml.chart+xml"/>
  <Override PartName="/xl/charts/style125.xml" ContentType="application/vnd.ms-office.chartstyle+xml"/>
  <Override PartName="/xl/charts/colors125.xml" ContentType="application/vnd.ms-office.chartcolorstyle+xml"/>
  <Override PartName="/xl/charts/chart126.xml" ContentType="application/vnd.openxmlformats-officedocument.drawingml.chart+xml"/>
  <Override PartName="/xl/charts/style126.xml" ContentType="application/vnd.ms-office.chartstyle+xml"/>
  <Override PartName="/xl/charts/colors126.xml" ContentType="application/vnd.ms-office.chartcolorstyle+xml"/>
  <Override PartName="/xl/charts/chart127.xml" ContentType="application/vnd.openxmlformats-officedocument.drawingml.chart+xml"/>
  <Override PartName="/xl/charts/style127.xml" ContentType="application/vnd.ms-office.chartstyle+xml"/>
  <Override PartName="/xl/charts/colors127.xml" ContentType="application/vnd.ms-office.chartcolorstyle+xml"/>
  <Override PartName="/xl/charts/chart128.xml" ContentType="application/vnd.openxmlformats-officedocument.drawingml.chart+xml"/>
  <Override PartName="/xl/charts/style128.xml" ContentType="application/vnd.ms-office.chartstyle+xml"/>
  <Override PartName="/xl/charts/colors128.xml" ContentType="application/vnd.ms-office.chartcolorstyle+xml"/>
  <Override PartName="/xl/charts/chart129.xml" ContentType="application/vnd.openxmlformats-officedocument.drawingml.chart+xml"/>
  <Override PartName="/xl/charts/style129.xml" ContentType="application/vnd.ms-office.chartstyle+xml"/>
  <Override PartName="/xl/charts/colors129.xml" ContentType="application/vnd.ms-office.chartcolorstyle+xml"/>
  <Override PartName="/xl/charts/chart130.xml" ContentType="application/vnd.openxmlformats-officedocument.drawingml.chart+xml"/>
  <Override PartName="/xl/charts/style130.xml" ContentType="application/vnd.ms-office.chartstyle+xml"/>
  <Override PartName="/xl/charts/colors130.xml" ContentType="application/vnd.ms-office.chartcolorstyle+xml"/>
  <Override PartName="/xl/charts/chart131.xml" ContentType="application/vnd.openxmlformats-officedocument.drawingml.chart+xml"/>
  <Override PartName="/xl/charts/style131.xml" ContentType="application/vnd.ms-office.chartstyle+xml"/>
  <Override PartName="/xl/charts/colors131.xml" ContentType="application/vnd.ms-office.chartcolorstyle+xml"/>
  <Override PartName="/xl/charts/chart132.xml" ContentType="application/vnd.openxmlformats-officedocument.drawingml.chart+xml"/>
  <Override PartName="/xl/charts/style132.xml" ContentType="application/vnd.ms-office.chartstyle+xml"/>
  <Override PartName="/xl/charts/colors132.xml" ContentType="application/vnd.ms-office.chartcolorstyle+xml"/>
  <Override PartName="/xl/charts/chart133.xml" ContentType="application/vnd.openxmlformats-officedocument.drawingml.chart+xml"/>
  <Override PartName="/xl/charts/style133.xml" ContentType="application/vnd.ms-office.chartstyle+xml"/>
  <Override PartName="/xl/charts/colors133.xml" ContentType="application/vnd.ms-office.chartcolorstyle+xml"/>
  <Override PartName="/xl/charts/chart134.xml" ContentType="application/vnd.openxmlformats-officedocument.drawingml.chart+xml"/>
  <Override PartName="/xl/charts/style134.xml" ContentType="application/vnd.ms-office.chartstyle+xml"/>
  <Override PartName="/xl/charts/colors134.xml" ContentType="application/vnd.ms-office.chartcolorstyle+xml"/>
  <Override PartName="/xl/charts/chart135.xml" ContentType="application/vnd.openxmlformats-officedocument.drawingml.chart+xml"/>
  <Override PartName="/xl/charts/style135.xml" ContentType="application/vnd.ms-office.chartstyle+xml"/>
  <Override PartName="/xl/charts/colors135.xml" ContentType="application/vnd.ms-office.chartcolorstyle+xml"/>
  <Override PartName="/xl/charts/chart136.xml" ContentType="application/vnd.openxmlformats-officedocument.drawingml.chart+xml"/>
  <Override PartName="/xl/charts/style136.xml" ContentType="application/vnd.ms-office.chartstyle+xml"/>
  <Override PartName="/xl/charts/colors136.xml" ContentType="application/vnd.ms-office.chartcolorstyle+xml"/>
  <Override PartName="/xl/charts/chart137.xml" ContentType="application/vnd.openxmlformats-officedocument.drawingml.chart+xml"/>
  <Override PartName="/xl/charts/style137.xml" ContentType="application/vnd.ms-office.chartstyle+xml"/>
  <Override PartName="/xl/charts/colors137.xml" ContentType="application/vnd.ms-office.chartcolorstyle+xml"/>
  <Override PartName="/xl/charts/chart138.xml" ContentType="application/vnd.openxmlformats-officedocument.drawingml.chart+xml"/>
  <Override PartName="/xl/charts/style138.xml" ContentType="application/vnd.ms-office.chartstyle+xml"/>
  <Override PartName="/xl/charts/colors138.xml" ContentType="application/vnd.ms-office.chartcolorstyle+xml"/>
  <Override PartName="/xl/charts/chart139.xml" ContentType="application/vnd.openxmlformats-officedocument.drawingml.chart+xml"/>
  <Override PartName="/xl/charts/style139.xml" ContentType="application/vnd.ms-office.chartstyle+xml"/>
  <Override PartName="/xl/charts/colors139.xml" ContentType="application/vnd.ms-office.chartcolorstyle+xml"/>
  <Override PartName="/xl/charts/chart140.xml" ContentType="application/vnd.openxmlformats-officedocument.drawingml.chart+xml"/>
  <Override PartName="/xl/charts/style140.xml" ContentType="application/vnd.ms-office.chartstyle+xml"/>
  <Override PartName="/xl/charts/colors140.xml" ContentType="application/vnd.ms-office.chartcolorstyle+xml"/>
  <Override PartName="/xl/charts/chart141.xml" ContentType="application/vnd.openxmlformats-officedocument.drawingml.chart+xml"/>
  <Override PartName="/xl/charts/style141.xml" ContentType="application/vnd.ms-office.chartstyle+xml"/>
  <Override PartName="/xl/charts/colors141.xml" ContentType="application/vnd.ms-office.chartcolorstyle+xml"/>
  <Override PartName="/xl/charts/chart142.xml" ContentType="application/vnd.openxmlformats-officedocument.drawingml.chart+xml"/>
  <Override PartName="/xl/charts/style142.xml" ContentType="application/vnd.ms-office.chartstyle+xml"/>
  <Override PartName="/xl/charts/colors142.xml" ContentType="application/vnd.ms-office.chartcolorstyle+xml"/>
  <Override PartName="/xl/charts/chart143.xml" ContentType="application/vnd.openxmlformats-officedocument.drawingml.chart+xml"/>
  <Override PartName="/xl/charts/style143.xml" ContentType="application/vnd.ms-office.chartstyle+xml"/>
  <Override PartName="/xl/charts/colors143.xml" ContentType="application/vnd.ms-office.chartcolorstyle+xml"/>
  <Override PartName="/xl/charts/chart144.xml" ContentType="application/vnd.openxmlformats-officedocument.drawingml.chart+xml"/>
  <Override PartName="/xl/charts/style144.xml" ContentType="application/vnd.ms-office.chartstyle+xml"/>
  <Override PartName="/xl/charts/colors144.xml" ContentType="application/vnd.ms-office.chartcolorstyle+xml"/>
  <Override PartName="/xl/charts/chart145.xml" ContentType="application/vnd.openxmlformats-officedocument.drawingml.chart+xml"/>
  <Override PartName="/xl/charts/style145.xml" ContentType="application/vnd.ms-office.chartstyle+xml"/>
  <Override PartName="/xl/charts/colors145.xml" ContentType="application/vnd.ms-office.chartcolorstyle+xml"/>
  <Override PartName="/xl/charts/chart146.xml" ContentType="application/vnd.openxmlformats-officedocument.drawingml.chart+xml"/>
  <Override PartName="/xl/charts/style146.xml" ContentType="application/vnd.ms-office.chartstyle+xml"/>
  <Override PartName="/xl/charts/colors146.xml" ContentType="application/vnd.ms-office.chartcolorstyle+xml"/>
  <Override PartName="/xl/charts/chart147.xml" ContentType="application/vnd.openxmlformats-officedocument.drawingml.chart+xml"/>
  <Override PartName="/xl/charts/style147.xml" ContentType="application/vnd.ms-office.chartstyle+xml"/>
  <Override PartName="/xl/charts/colors147.xml" ContentType="application/vnd.ms-office.chartcolorstyle+xml"/>
  <Override PartName="/xl/charts/chart148.xml" ContentType="application/vnd.openxmlformats-officedocument.drawingml.chart+xml"/>
  <Override PartName="/xl/charts/style148.xml" ContentType="application/vnd.ms-office.chartstyle+xml"/>
  <Override PartName="/xl/charts/colors148.xml" ContentType="application/vnd.ms-office.chartcolorstyle+xml"/>
  <Override PartName="/xl/charts/chart149.xml" ContentType="application/vnd.openxmlformats-officedocument.drawingml.chart+xml"/>
  <Override PartName="/xl/charts/style149.xml" ContentType="application/vnd.ms-office.chartstyle+xml"/>
  <Override PartName="/xl/charts/colors149.xml" ContentType="application/vnd.ms-office.chartcolorstyle+xml"/>
  <Override PartName="/xl/charts/chart150.xml" ContentType="application/vnd.openxmlformats-officedocument.drawingml.chart+xml"/>
  <Override PartName="/xl/charts/style150.xml" ContentType="application/vnd.ms-office.chartstyle+xml"/>
  <Override PartName="/xl/charts/colors150.xml" ContentType="application/vnd.ms-office.chartcolorstyle+xml"/>
  <Override PartName="/xl/charts/chart151.xml" ContentType="application/vnd.openxmlformats-officedocument.drawingml.chart+xml"/>
  <Override PartName="/xl/charts/style151.xml" ContentType="application/vnd.ms-office.chartstyle+xml"/>
  <Override PartName="/xl/charts/colors151.xml" ContentType="application/vnd.ms-office.chartcolorstyle+xml"/>
  <Override PartName="/xl/charts/chart152.xml" ContentType="application/vnd.openxmlformats-officedocument.drawingml.chart+xml"/>
  <Override PartName="/xl/charts/style152.xml" ContentType="application/vnd.ms-office.chartstyle+xml"/>
  <Override PartName="/xl/charts/colors152.xml" ContentType="application/vnd.ms-office.chartcolorstyle+xml"/>
  <Override PartName="/xl/charts/chart153.xml" ContentType="application/vnd.openxmlformats-officedocument.drawingml.chart+xml"/>
  <Override PartName="/xl/charts/style153.xml" ContentType="application/vnd.ms-office.chartstyle+xml"/>
  <Override PartName="/xl/charts/colors153.xml" ContentType="application/vnd.ms-office.chartcolorstyle+xml"/>
  <Override PartName="/xl/charts/chart154.xml" ContentType="application/vnd.openxmlformats-officedocument.drawingml.chart+xml"/>
  <Override PartName="/xl/charts/style154.xml" ContentType="application/vnd.ms-office.chartstyle+xml"/>
  <Override PartName="/xl/charts/colors154.xml" ContentType="application/vnd.ms-office.chartcolorstyle+xml"/>
  <Override PartName="/xl/charts/chart155.xml" ContentType="application/vnd.openxmlformats-officedocument.drawingml.chart+xml"/>
  <Override PartName="/xl/charts/style155.xml" ContentType="application/vnd.ms-office.chartstyle+xml"/>
  <Override PartName="/xl/charts/colors155.xml" ContentType="application/vnd.ms-office.chartcolorstyle+xml"/>
  <Override PartName="/xl/charts/chart156.xml" ContentType="application/vnd.openxmlformats-officedocument.drawingml.chart+xml"/>
  <Override PartName="/xl/charts/style156.xml" ContentType="application/vnd.ms-office.chartstyle+xml"/>
  <Override PartName="/xl/charts/colors156.xml" ContentType="application/vnd.ms-office.chartcolorstyle+xml"/>
  <Override PartName="/xl/charts/chart157.xml" ContentType="application/vnd.openxmlformats-officedocument.drawingml.chart+xml"/>
  <Override PartName="/xl/charts/style157.xml" ContentType="application/vnd.ms-office.chartstyle+xml"/>
  <Override PartName="/xl/charts/colors157.xml" ContentType="application/vnd.ms-office.chartcolorstyle+xml"/>
  <Override PartName="/xl/charts/chart158.xml" ContentType="application/vnd.openxmlformats-officedocument.drawingml.chart+xml"/>
  <Override PartName="/xl/charts/style158.xml" ContentType="application/vnd.ms-office.chartstyle+xml"/>
  <Override PartName="/xl/charts/colors158.xml" ContentType="application/vnd.ms-office.chartcolorstyle+xml"/>
  <Override PartName="/xl/charts/chart159.xml" ContentType="application/vnd.openxmlformats-officedocument.drawingml.chart+xml"/>
  <Override PartName="/xl/charts/style159.xml" ContentType="application/vnd.ms-office.chartstyle+xml"/>
  <Override PartName="/xl/charts/colors159.xml" ContentType="application/vnd.ms-office.chartcolorstyle+xml"/>
  <Override PartName="/xl/charts/chart160.xml" ContentType="application/vnd.openxmlformats-officedocument.drawingml.chart+xml"/>
  <Override PartName="/xl/charts/style160.xml" ContentType="application/vnd.ms-office.chartstyle+xml"/>
  <Override PartName="/xl/charts/colors160.xml" ContentType="application/vnd.ms-office.chartcolorstyle+xml"/>
  <Override PartName="/xl/drawings/drawing2.xml" ContentType="application/vnd.openxmlformats-officedocument.drawing+xml"/>
  <Override PartName="/xl/charts/chart161.xml" ContentType="application/vnd.openxmlformats-officedocument.drawingml.chart+xml"/>
  <Override PartName="/xl/charts/style161.xml" ContentType="application/vnd.ms-office.chartstyle+xml"/>
  <Override PartName="/xl/charts/colors16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EHDI\Desktop\karnameh11401\"/>
    </mc:Choice>
  </mc:AlternateContent>
  <bookViews>
    <workbookView xWindow="0" yWindow="0" windowWidth="21570" windowHeight="7770" tabRatio="300"/>
  </bookViews>
  <sheets>
    <sheet name="کارنامه" sheetId="2" r:id="rId1"/>
    <sheet name="نمرات" sheetId="1" r:id="rId2"/>
    <sheet name="مشخصات" sheetId="3" r:id="rId3"/>
  </sheets>
  <definedNames>
    <definedName name="_xlnm.Print_Area" localSheetId="0">کارنامه!$A$1:$BI$1059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2" l="1"/>
  <c r="B38" i="2"/>
  <c r="B8" i="2"/>
  <c r="E403" i="2" l="1"/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E1070" i="2" l="1"/>
  <c r="E1072" i="2" l="1"/>
  <c r="E1075" i="2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Q3" i="1"/>
  <c r="R6" i="1" s="1"/>
  <c r="S6" i="1" s="1"/>
  <c r="A1057" i="2"/>
  <c r="B1054" i="2"/>
  <c r="C1054" i="2" s="1"/>
  <c r="A1054" i="2"/>
  <c r="B1053" i="2"/>
  <c r="C1053" i="2" s="1"/>
  <c r="A1053" i="2"/>
  <c r="B1052" i="2"/>
  <c r="C1052" i="2" s="1"/>
  <c r="A1052" i="2"/>
  <c r="B1051" i="2"/>
  <c r="C1051" i="2" s="1"/>
  <c r="A1051" i="2"/>
  <c r="B1050" i="2"/>
  <c r="C1050" i="2" s="1"/>
  <c r="A1050" i="2"/>
  <c r="B1049" i="2"/>
  <c r="C1049" i="2" s="1"/>
  <c r="A1049" i="2"/>
  <c r="B1048" i="2"/>
  <c r="C1048" i="2" s="1"/>
  <c r="A1048" i="2"/>
  <c r="B1047" i="2"/>
  <c r="C1047" i="2" s="1"/>
  <c r="A1047" i="2"/>
  <c r="B1046" i="2"/>
  <c r="C1046" i="2" s="1"/>
  <c r="A1046" i="2"/>
  <c r="B1045" i="2"/>
  <c r="C1045" i="2" s="1"/>
  <c r="A1045" i="2"/>
  <c r="B1044" i="2"/>
  <c r="C1044" i="2" s="1"/>
  <c r="A1044" i="2"/>
  <c r="B1043" i="2"/>
  <c r="C1043" i="2" s="1"/>
  <c r="A1043" i="2"/>
  <c r="B1042" i="2"/>
  <c r="C1042" i="2" s="1"/>
  <c r="A1042" i="2"/>
  <c r="B1041" i="2"/>
  <c r="A1041" i="2"/>
  <c r="B1040" i="2"/>
  <c r="C1040" i="2" s="1"/>
  <c r="A1040" i="2"/>
  <c r="I1039" i="2"/>
  <c r="E1039" i="2"/>
  <c r="A1038" i="2"/>
  <c r="I1037" i="2"/>
  <c r="G1037" i="2"/>
  <c r="E1037" i="2"/>
  <c r="A1037" i="2"/>
  <c r="A1029" i="2"/>
  <c r="B1026" i="2"/>
  <c r="C1026" i="2" s="1"/>
  <c r="A1026" i="2"/>
  <c r="B1025" i="2"/>
  <c r="C1025" i="2" s="1"/>
  <c r="A1025" i="2"/>
  <c r="B1024" i="2"/>
  <c r="C1024" i="2" s="1"/>
  <c r="A1024" i="2"/>
  <c r="B1023" i="2"/>
  <c r="C1023" i="2" s="1"/>
  <c r="A1023" i="2"/>
  <c r="B1022" i="2"/>
  <c r="C1022" i="2" s="1"/>
  <c r="A1022" i="2"/>
  <c r="B1021" i="2"/>
  <c r="C1021" i="2" s="1"/>
  <c r="A1021" i="2"/>
  <c r="B1020" i="2"/>
  <c r="C1020" i="2" s="1"/>
  <c r="A1020" i="2"/>
  <c r="B1019" i="2"/>
  <c r="C1019" i="2" s="1"/>
  <c r="A1019" i="2"/>
  <c r="B1018" i="2"/>
  <c r="C1018" i="2" s="1"/>
  <c r="A1018" i="2"/>
  <c r="B1017" i="2"/>
  <c r="C1017" i="2" s="1"/>
  <c r="A1017" i="2"/>
  <c r="B1016" i="2"/>
  <c r="C1016" i="2" s="1"/>
  <c r="A1016" i="2"/>
  <c r="B1015" i="2"/>
  <c r="C1015" i="2" s="1"/>
  <c r="A1015" i="2"/>
  <c r="B1014" i="2"/>
  <c r="C1014" i="2" s="1"/>
  <c r="A1014" i="2"/>
  <c r="B1013" i="2"/>
  <c r="A1013" i="2"/>
  <c r="B1012" i="2"/>
  <c r="A1012" i="2"/>
  <c r="I1011" i="2"/>
  <c r="E1011" i="2"/>
  <c r="A1010" i="2"/>
  <c r="I1009" i="2"/>
  <c r="G1009" i="2"/>
  <c r="E1009" i="2"/>
  <c r="A1009" i="2"/>
  <c r="A1004" i="2"/>
  <c r="B1001" i="2"/>
  <c r="C1001" i="2" s="1"/>
  <c r="A1001" i="2"/>
  <c r="B1000" i="2"/>
  <c r="C1000" i="2" s="1"/>
  <c r="A1000" i="2"/>
  <c r="B999" i="2"/>
  <c r="C999" i="2" s="1"/>
  <c r="A999" i="2"/>
  <c r="B998" i="2"/>
  <c r="C998" i="2" s="1"/>
  <c r="A998" i="2"/>
  <c r="B997" i="2"/>
  <c r="C997" i="2" s="1"/>
  <c r="A997" i="2"/>
  <c r="B996" i="2"/>
  <c r="C996" i="2" s="1"/>
  <c r="A996" i="2"/>
  <c r="B995" i="2"/>
  <c r="C995" i="2" s="1"/>
  <c r="A995" i="2"/>
  <c r="B994" i="2"/>
  <c r="C994" i="2" s="1"/>
  <c r="A994" i="2"/>
  <c r="B993" i="2"/>
  <c r="C993" i="2" s="1"/>
  <c r="A993" i="2"/>
  <c r="B992" i="2"/>
  <c r="C992" i="2" s="1"/>
  <c r="A992" i="2"/>
  <c r="B991" i="2"/>
  <c r="C991" i="2" s="1"/>
  <c r="A991" i="2"/>
  <c r="B990" i="2"/>
  <c r="C990" i="2" s="1"/>
  <c r="A990" i="2"/>
  <c r="B989" i="2"/>
  <c r="C989" i="2" s="1"/>
  <c r="A989" i="2"/>
  <c r="B988" i="2"/>
  <c r="C988" i="2" s="1"/>
  <c r="A988" i="2"/>
  <c r="B987" i="2"/>
  <c r="C987" i="2" s="1"/>
  <c r="A987" i="2"/>
  <c r="I986" i="2"/>
  <c r="E986" i="2"/>
  <c r="A985" i="2"/>
  <c r="I984" i="2"/>
  <c r="G984" i="2"/>
  <c r="E984" i="2"/>
  <c r="A984" i="2"/>
  <c r="A976" i="2"/>
  <c r="B973" i="2"/>
  <c r="C973" i="2" s="1"/>
  <c r="A973" i="2"/>
  <c r="B972" i="2"/>
  <c r="C972" i="2" s="1"/>
  <c r="A972" i="2"/>
  <c r="B971" i="2"/>
  <c r="C971" i="2" s="1"/>
  <c r="A971" i="2"/>
  <c r="B970" i="2"/>
  <c r="C970" i="2" s="1"/>
  <c r="A970" i="2"/>
  <c r="B969" i="2"/>
  <c r="C969" i="2" s="1"/>
  <c r="A969" i="2"/>
  <c r="B968" i="2"/>
  <c r="C968" i="2" s="1"/>
  <c r="A968" i="2"/>
  <c r="B967" i="2"/>
  <c r="C967" i="2" s="1"/>
  <c r="A967" i="2"/>
  <c r="B966" i="2"/>
  <c r="C966" i="2" s="1"/>
  <c r="A966" i="2"/>
  <c r="B965" i="2"/>
  <c r="C965" i="2" s="1"/>
  <c r="A965" i="2"/>
  <c r="B964" i="2"/>
  <c r="C964" i="2" s="1"/>
  <c r="A964" i="2"/>
  <c r="B963" i="2"/>
  <c r="C963" i="2" s="1"/>
  <c r="A963" i="2"/>
  <c r="B962" i="2"/>
  <c r="A962" i="2"/>
  <c r="B961" i="2"/>
  <c r="C961" i="2" s="1"/>
  <c r="A961" i="2"/>
  <c r="B960" i="2"/>
  <c r="C960" i="2" s="1"/>
  <c r="A960" i="2"/>
  <c r="B959" i="2"/>
  <c r="A959" i="2"/>
  <c r="I958" i="2"/>
  <c r="E958" i="2"/>
  <c r="A957" i="2"/>
  <c r="I956" i="2"/>
  <c r="G956" i="2"/>
  <c r="E956" i="2"/>
  <c r="A956" i="2"/>
  <c r="A951" i="2"/>
  <c r="B948" i="2"/>
  <c r="C948" i="2" s="1"/>
  <c r="A948" i="2"/>
  <c r="B947" i="2"/>
  <c r="C947" i="2" s="1"/>
  <c r="A947" i="2"/>
  <c r="B946" i="2"/>
  <c r="C946" i="2" s="1"/>
  <c r="A946" i="2"/>
  <c r="B945" i="2"/>
  <c r="C945" i="2" s="1"/>
  <c r="A945" i="2"/>
  <c r="B944" i="2"/>
  <c r="C944" i="2" s="1"/>
  <c r="A944" i="2"/>
  <c r="B943" i="2"/>
  <c r="C943" i="2" s="1"/>
  <c r="A943" i="2"/>
  <c r="B942" i="2"/>
  <c r="C942" i="2" s="1"/>
  <c r="A942" i="2"/>
  <c r="B941" i="2"/>
  <c r="C941" i="2" s="1"/>
  <c r="A941" i="2"/>
  <c r="B940" i="2"/>
  <c r="C940" i="2" s="1"/>
  <c r="A940" i="2"/>
  <c r="B939" i="2"/>
  <c r="C939" i="2" s="1"/>
  <c r="A939" i="2"/>
  <c r="B938" i="2"/>
  <c r="C938" i="2" s="1"/>
  <c r="A938" i="2"/>
  <c r="B937" i="2"/>
  <c r="C937" i="2" s="1"/>
  <c r="A937" i="2"/>
  <c r="B936" i="2"/>
  <c r="C936" i="2" s="1"/>
  <c r="A936" i="2"/>
  <c r="B935" i="2"/>
  <c r="C935" i="2" s="1"/>
  <c r="A935" i="2"/>
  <c r="B934" i="2"/>
  <c r="C934" i="2" s="1"/>
  <c r="A934" i="2"/>
  <c r="I933" i="2"/>
  <c r="E933" i="2"/>
  <c r="A932" i="2"/>
  <c r="I931" i="2"/>
  <c r="G931" i="2"/>
  <c r="E931" i="2"/>
  <c r="A931" i="2"/>
  <c r="A923" i="2"/>
  <c r="B920" i="2"/>
  <c r="C920" i="2" s="1"/>
  <c r="A920" i="2"/>
  <c r="B919" i="2"/>
  <c r="C919" i="2" s="1"/>
  <c r="A919" i="2"/>
  <c r="B918" i="2"/>
  <c r="C918" i="2" s="1"/>
  <c r="A918" i="2"/>
  <c r="B917" i="2"/>
  <c r="C917" i="2" s="1"/>
  <c r="A917" i="2"/>
  <c r="B916" i="2"/>
  <c r="C916" i="2" s="1"/>
  <c r="A916" i="2"/>
  <c r="B915" i="2"/>
  <c r="C915" i="2" s="1"/>
  <c r="A915" i="2"/>
  <c r="B914" i="2"/>
  <c r="C914" i="2" s="1"/>
  <c r="A914" i="2"/>
  <c r="B913" i="2"/>
  <c r="C913" i="2" s="1"/>
  <c r="A913" i="2"/>
  <c r="B912" i="2"/>
  <c r="C912" i="2" s="1"/>
  <c r="A912" i="2"/>
  <c r="B911" i="2"/>
  <c r="C911" i="2" s="1"/>
  <c r="A911" i="2"/>
  <c r="B910" i="2"/>
  <c r="C910" i="2" s="1"/>
  <c r="A910" i="2"/>
  <c r="B909" i="2"/>
  <c r="C909" i="2" s="1"/>
  <c r="A909" i="2"/>
  <c r="B908" i="2"/>
  <c r="C908" i="2" s="1"/>
  <c r="A908" i="2"/>
  <c r="B907" i="2"/>
  <c r="C907" i="2" s="1"/>
  <c r="A907" i="2"/>
  <c r="B906" i="2"/>
  <c r="C906" i="2" s="1"/>
  <c r="A906" i="2"/>
  <c r="I905" i="2"/>
  <c r="E905" i="2"/>
  <c r="A904" i="2"/>
  <c r="I903" i="2"/>
  <c r="G903" i="2"/>
  <c r="E903" i="2"/>
  <c r="A903" i="2"/>
  <c r="A898" i="2"/>
  <c r="B895" i="2"/>
  <c r="C895" i="2" s="1"/>
  <c r="A895" i="2"/>
  <c r="B894" i="2"/>
  <c r="C894" i="2" s="1"/>
  <c r="A894" i="2"/>
  <c r="B893" i="2"/>
  <c r="C893" i="2" s="1"/>
  <c r="A893" i="2"/>
  <c r="B892" i="2"/>
  <c r="C892" i="2" s="1"/>
  <c r="A892" i="2"/>
  <c r="B891" i="2"/>
  <c r="C891" i="2" s="1"/>
  <c r="A891" i="2"/>
  <c r="B890" i="2"/>
  <c r="C890" i="2" s="1"/>
  <c r="A890" i="2"/>
  <c r="B889" i="2"/>
  <c r="C889" i="2" s="1"/>
  <c r="A889" i="2"/>
  <c r="B888" i="2"/>
  <c r="C888" i="2" s="1"/>
  <c r="A888" i="2"/>
  <c r="B887" i="2"/>
  <c r="C887" i="2" s="1"/>
  <c r="A887" i="2"/>
  <c r="B886" i="2"/>
  <c r="C886" i="2" s="1"/>
  <c r="A886" i="2"/>
  <c r="B885" i="2"/>
  <c r="C885" i="2" s="1"/>
  <c r="A885" i="2"/>
  <c r="B884" i="2"/>
  <c r="C884" i="2" s="1"/>
  <c r="A884" i="2"/>
  <c r="B883" i="2"/>
  <c r="C883" i="2" s="1"/>
  <c r="A883" i="2"/>
  <c r="B882" i="2"/>
  <c r="C882" i="2" s="1"/>
  <c r="A882" i="2"/>
  <c r="B881" i="2"/>
  <c r="C881" i="2" s="1"/>
  <c r="A881" i="2"/>
  <c r="I880" i="2"/>
  <c r="E880" i="2"/>
  <c r="A879" i="2"/>
  <c r="I878" i="2"/>
  <c r="G878" i="2"/>
  <c r="E878" i="2"/>
  <c r="A878" i="2"/>
  <c r="A870" i="2"/>
  <c r="B867" i="2"/>
  <c r="C867" i="2" s="1"/>
  <c r="A867" i="2"/>
  <c r="B866" i="2"/>
  <c r="C866" i="2" s="1"/>
  <c r="A866" i="2"/>
  <c r="B865" i="2"/>
  <c r="C865" i="2" s="1"/>
  <c r="A865" i="2"/>
  <c r="B864" i="2"/>
  <c r="C864" i="2" s="1"/>
  <c r="A864" i="2"/>
  <c r="B863" i="2"/>
  <c r="C863" i="2" s="1"/>
  <c r="A863" i="2"/>
  <c r="B862" i="2"/>
  <c r="C862" i="2" s="1"/>
  <c r="A862" i="2"/>
  <c r="B861" i="2"/>
  <c r="C861" i="2" s="1"/>
  <c r="A861" i="2"/>
  <c r="B860" i="2"/>
  <c r="C860" i="2" s="1"/>
  <c r="A860" i="2"/>
  <c r="B859" i="2"/>
  <c r="C859" i="2" s="1"/>
  <c r="A859" i="2"/>
  <c r="B858" i="2"/>
  <c r="C858" i="2" s="1"/>
  <c r="A858" i="2"/>
  <c r="B857" i="2"/>
  <c r="C857" i="2" s="1"/>
  <c r="A857" i="2"/>
  <c r="B856" i="2"/>
  <c r="C856" i="2" s="1"/>
  <c r="A856" i="2"/>
  <c r="B855" i="2"/>
  <c r="C855" i="2" s="1"/>
  <c r="A855" i="2"/>
  <c r="B854" i="2"/>
  <c r="C854" i="2" s="1"/>
  <c r="A854" i="2"/>
  <c r="B853" i="2"/>
  <c r="A853" i="2"/>
  <c r="I852" i="2"/>
  <c r="E852" i="2"/>
  <c r="A851" i="2"/>
  <c r="I850" i="2"/>
  <c r="G850" i="2"/>
  <c r="E850" i="2"/>
  <c r="A850" i="2"/>
  <c r="A845" i="2"/>
  <c r="B842" i="2"/>
  <c r="C842" i="2" s="1"/>
  <c r="A842" i="2"/>
  <c r="B841" i="2"/>
  <c r="C841" i="2" s="1"/>
  <c r="A841" i="2"/>
  <c r="B840" i="2"/>
  <c r="C840" i="2" s="1"/>
  <c r="A840" i="2"/>
  <c r="B839" i="2"/>
  <c r="C839" i="2" s="1"/>
  <c r="A839" i="2"/>
  <c r="B838" i="2"/>
  <c r="C838" i="2" s="1"/>
  <c r="A838" i="2"/>
  <c r="B837" i="2"/>
  <c r="C837" i="2" s="1"/>
  <c r="A837" i="2"/>
  <c r="B836" i="2"/>
  <c r="C836" i="2" s="1"/>
  <c r="A836" i="2"/>
  <c r="B835" i="2"/>
  <c r="C835" i="2" s="1"/>
  <c r="A835" i="2"/>
  <c r="B834" i="2"/>
  <c r="C834" i="2" s="1"/>
  <c r="A834" i="2"/>
  <c r="B833" i="2"/>
  <c r="C833" i="2" s="1"/>
  <c r="A833" i="2"/>
  <c r="B832" i="2"/>
  <c r="C832" i="2" s="1"/>
  <c r="A832" i="2"/>
  <c r="B831" i="2"/>
  <c r="C831" i="2" s="1"/>
  <c r="A831" i="2"/>
  <c r="B830" i="2"/>
  <c r="C830" i="2" s="1"/>
  <c r="A830" i="2"/>
  <c r="B829" i="2"/>
  <c r="C829" i="2" s="1"/>
  <c r="A829" i="2"/>
  <c r="B828" i="2"/>
  <c r="A828" i="2"/>
  <c r="I827" i="2"/>
  <c r="E827" i="2"/>
  <c r="A826" i="2"/>
  <c r="I825" i="2"/>
  <c r="G825" i="2"/>
  <c r="E825" i="2"/>
  <c r="A825" i="2"/>
  <c r="A817" i="2"/>
  <c r="B814" i="2"/>
  <c r="C814" i="2" s="1"/>
  <c r="A814" i="2"/>
  <c r="B813" i="2"/>
  <c r="C813" i="2" s="1"/>
  <c r="A813" i="2"/>
  <c r="B812" i="2"/>
  <c r="C812" i="2" s="1"/>
  <c r="A812" i="2"/>
  <c r="B811" i="2"/>
  <c r="C811" i="2" s="1"/>
  <c r="A811" i="2"/>
  <c r="B810" i="2"/>
  <c r="C810" i="2" s="1"/>
  <c r="A810" i="2"/>
  <c r="B809" i="2"/>
  <c r="C809" i="2" s="1"/>
  <c r="A809" i="2"/>
  <c r="B808" i="2"/>
  <c r="C808" i="2" s="1"/>
  <c r="A808" i="2"/>
  <c r="B807" i="2"/>
  <c r="C807" i="2" s="1"/>
  <c r="A807" i="2"/>
  <c r="B806" i="2"/>
  <c r="C806" i="2" s="1"/>
  <c r="A806" i="2"/>
  <c r="B805" i="2"/>
  <c r="C805" i="2" s="1"/>
  <c r="A805" i="2"/>
  <c r="B804" i="2"/>
  <c r="C804" i="2" s="1"/>
  <c r="A804" i="2"/>
  <c r="B803" i="2"/>
  <c r="C803" i="2" s="1"/>
  <c r="A803" i="2"/>
  <c r="B802" i="2"/>
  <c r="C802" i="2" s="1"/>
  <c r="A802" i="2"/>
  <c r="B801" i="2"/>
  <c r="C801" i="2" s="1"/>
  <c r="A801" i="2"/>
  <c r="B800" i="2"/>
  <c r="A800" i="2"/>
  <c r="I799" i="2"/>
  <c r="E799" i="2"/>
  <c r="A798" i="2"/>
  <c r="I797" i="2"/>
  <c r="G797" i="2"/>
  <c r="E797" i="2"/>
  <c r="A797" i="2"/>
  <c r="A792" i="2"/>
  <c r="B789" i="2"/>
  <c r="C789" i="2" s="1"/>
  <c r="A789" i="2"/>
  <c r="B788" i="2"/>
  <c r="C788" i="2" s="1"/>
  <c r="A788" i="2"/>
  <c r="B787" i="2"/>
  <c r="C787" i="2" s="1"/>
  <c r="A787" i="2"/>
  <c r="B786" i="2"/>
  <c r="C786" i="2" s="1"/>
  <c r="A786" i="2"/>
  <c r="B785" i="2"/>
  <c r="C785" i="2" s="1"/>
  <c r="A785" i="2"/>
  <c r="B784" i="2"/>
  <c r="C784" i="2" s="1"/>
  <c r="A784" i="2"/>
  <c r="B783" i="2"/>
  <c r="C783" i="2" s="1"/>
  <c r="A783" i="2"/>
  <c r="B782" i="2"/>
  <c r="C782" i="2" s="1"/>
  <c r="A782" i="2"/>
  <c r="B781" i="2"/>
  <c r="C781" i="2" s="1"/>
  <c r="A781" i="2"/>
  <c r="B780" i="2"/>
  <c r="C780" i="2" s="1"/>
  <c r="A780" i="2"/>
  <c r="B779" i="2"/>
  <c r="C779" i="2" s="1"/>
  <c r="A779" i="2"/>
  <c r="B778" i="2"/>
  <c r="C778" i="2" s="1"/>
  <c r="A778" i="2"/>
  <c r="B777" i="2"/>
  <c r="C777" i="2" s="1"/>
  <c r="A777" i="2"/>
  <c r="B776" i="2"/>
  <c r="C776" i="2" s="1"/>
  <c r="A776" i="2"/>
  <c r="B775" i="2"/>
  <c r="A775" i="2"/>
  <c r="I774" i="2"/>
  <c r="E774" i="2"/>
  <c r="A773" i="2"/>
  <c r="I772" i="2"/>
  <c r="G772" i="2"/>
  <c r="E772" i="2"/>
  <c r="A772" i="2"/>
  <c r="A764" i="2"/>
  <c r="B761" i="2"/>
  <c r="C761" i="2" s="1"/>
  <c r="A761" i="2"/>
  <c r="B760" i="2"/>
  <c r="C760" i="2" s="1"/>
  <c r="A760" i="2"/>
  <c r="B759" i="2"/>
  <c r="C759" i="2" s="1"/>
  <c r="A759" i="2"/>
  <c r="B758" i="2"/>
  <c r="C758" i="2" s="1"/>
  <c r="A758" i="2"/>
  <c r="B757" i="2"/>
  <c r="C757" i="2" s="1"/>
  <c r="A757" i="2"/>
  <c r="B756" i="2"/>
  <c r="C756" i="2" s="1"/>
  <c r="A756" i="2"/>
  <c r="B755" i="2"/>
  <c r="C755" i="2" s="1"/>
  <c r="A755" i="2"/>
  <c r="B754" i="2"/>
  <c r="C754" i="2" s="1"/>
  <c r="A754" i="2"/>
  <c r="B753" i="2"/>
  <c r="C753" i="2" s="1"/>
  <c r="A753" i="2"/>
  <c r="B752" i="2"/>
  <c r="C752" i="2" s="1"/>
  <c r="A752" i="2"/>
  <c r="B751" i="2"/>
  <c r="C751" i="2" s="1"/>
  <c r="A751" i="2"/>
  <c r="B750" i="2"/>
  <c r="C750" i="2" s="1"/>
  <c r="A750" i="2"/>
  <c r="B749" i="2"/>
  <c r="C749" i="2" s="1"/>
  <c r="A749" i="2"/>
  <c r="B748" i="2"/>
  <c r="C748" i="2" s="1"/>
  <c r="A748" i="2"/>
  <c r="B747" i="2"/>
  <c r="A747" i="2"/>
  <c r="I746" i="2"/>
  <c r="E746" i="2"/>
  <c r="A745" i="2"/>
  <c r="I744" i="2"/>
  <c r="G744" i="2"/>
  <c r="E744" i="2"/>
  <c r="A744" i="2"/>
  <c r="A739" i="2"/>
  <c r="B736" i="2"/>
  <c r="C736" i="2" s="1"/>
  <c r="A736" i="2"/>
  <c r="B735" i="2"/>
  <c r="C735" i="2" s="1"/>
  <c r="A735" i="2"/>
  <c r="B734" i="2"/>
  <c r="C734" i="2" s="1"/>
  <c r="A734" i="2"/>
  <c r="B733" i="2"/>
  <c r="C733" i="2" s="1"/>
  <c r="A733" i="2"/>
  <c r="B732" i="2"/>
  <c r="C732" i="2" s="1"/>
  <c r="A732" i="2"/>
  <c r="B731" i="2"/>
  <c r="C731" i="2" s="1"/>
  <c r="A731" i="2"/>
  <c r="B730" i="2"/>
  <c r="C730" i="2" s="1"/>
  <c r="A730" i="2"/>
  <c r="B729" i="2"/>
  <c r="C729" i="2" s="1"/>
  <c r="A729" i="2"/>
  <c r="B728" i="2"/>
  <c r="C728" i="2" s="1"/>
  <c r="A728" i="2"/>
  <c r="B727" i="2"/>
  <c r="C727" i="2" s="1"/>
  <c r="A727" i="2"/>
  <c r="B726" i="2"/>
  <c r="C726" i="2" s="1"/>
  <c r="A726" i="2"/>
  <c r="B725" i="2"/>
  <c r="C725" i="2" s="1"/>
  <c r="A725" i="2"/>
  <c r="B724" i="2"/>
  <c r="C724" i="2" s="1"/>
  <c r="A724" i="2"/>
  <c r="B723" i="2"/>
  <c r="C723" i="2" s="1"/>
  <c r="A723" i="2"/>
  <c r="B722" i="2"/>
  <c r="A722" i="2"/>
  <c r="I721" i="2"/>
  <c r="E721" i="2"/>
  <c r="A720" i="2"/>
  <c r="I719" i="2"/>
  <c r="G719" i="2"/>
  <c r="E719" i="2"/>
  <c r="A719" i="2"/>
  <c r="A711" i="2"/>
  <c r="B708" i="2"/>
  <c r="C708" i="2" s="1"/>
  <c r="A708" i="2"/>
  <c r="B707" i="2"/>
  <c r="C707" i="2" s="1"/>
  <c r="A707" i="2"/>
  <c r="B706" i="2"/>
  <c r="C706" i="2" s="1"/>
  <c r="A706" i="2"/>
  <c r="B705" i="2"/>
  <c r="C705" i="2" s="1"/>
  <c r="A705" i="2"/>
  <c r="B704" i="2"/>
  <c r="C704" i="2" s="1"/>
  <c r="A704" i="2"/>
  <c r="B703" i="2"/>
  <c r="C703" i="2" s="1"/>
  <c r="A703" i="2"/>
  <c r="B702" i="2"/>
  <c r="C702" i="2" s="1"/>
  <c r="A702" i="2"/>
  <c r="B701" i="2"/>
  <c r="C701" i="2" s="1"/>
  <c r="A701" i="2"/>
  <c r="B700" i="2"/>
  <c r="C700" i="2" s="1"/>
  <c r="A700" i="2"/>
  <c r="B699" i="2"/>
  <c r="C699" i="2" s="1"/>
  <c r="A699" i="2"/>
  <c r="B698" i="2"/>
  <c r="C698" i="2" s="1"/>
  <c r="A698" i="2"/>
  <c r="B697" i="2"/>
  <c r="C697" i="2" s="1"/>
  <c r="A697" i="2"/>
  <c r="B696" i="2"/>
  <c r="C696" i="2" s="1"/>
  <c r="A696" i="2"/>
  <c r="B695" i="2"/>
  <c r="C695" i="2" s="1"/>
  <c r="A695" i="2"/>
  <c r="B694" i="2"/>
  <c r="A694" i="2"/>
  <c r="I693" i="2"/>
  <c r="E693" i="2"/>
  <c r="A692" i="2"/>
  <c r="I691" i="2"/>
  <c r="G691" i="2"/>
  <c r="E691" i="2"/>
  <c r="A691" i="2"/>
  <c r="A686" i="2"/>
  <c r="B683" i="2"/>
  <c r="C683" i="2" s="1"/>
  <c r="A683" i="2"/>
  <c r="B682" i="2"/>
  <c r="C682" i="2" s="1"/>
  <c r="A682" i="2"/>
  <c r="B681" i="2"/>
  <c r="C681" i="2" s="1"/>
  <c r="A681" i="2"/>
  <c r="B680" i="2"/>
  <c r="C680" i="2" s="1"/>
  <c r="A680" i="2"/>
  <c r="B679" i="2"/>
  <c r="C679" i="2" s="1"/>
  <c r="A679" i="2"/>
  <c r="B678" i="2"/>
  <c r="C678" i="2" s="1"/>
  <c r="A678" i="2"/>
  <c r="B677" i="2"/>
  <c r="C677" i="2" s="1"/>
  <c r="A677" i="2"/>
  <c r="B676" i="2"/>
  <c r="C676" i="2" s="1"/>
  <c r="A676" i="2"/>
  <c r="B675" i="2"/>
  <c r="C675" i="2" s="1"/>
  <c r="A675" i="2"/>
  <c r="B674" i="2"/>
  <c r="C674" i="2" s="1"/>
  <c r="A674" i="2"/>
  <c r="B673" i="2"/>
  <c r="C673" i="2" s="1"/>
  <c r="A673" i="2"/>
  <c r="B672" i="2"/>
  <c r="C672" i="2" s="1"/>
  <c r="A672" i="2"/>
  <c r="B671" i="2"/>
  <c r="C671" i="2" s="1"/>
  <c r="A671" i="2"/>
  <c r="B670" i="2"/>
  <c r="C670" i="2" s="1"/>
  <c r="A670" i="2"/>
  <c r="B669" i="2"/>
  <c r="A669" i="2"/>
  <c r="I668" i="2"/>
  <c r="E668" i="2"/>
  <c r="A667" i="2"/>
  <c r="I666" i="2"/>
  <c r="G666" i="2"/>
  <c r="E666" i="2"/>
  <c r="A666" i="2"/>
  <c r="A658" i="2"/>
  <c r="B655" i="2"/>
  <c r="C655" i="2" s="1"/>
  <c r="A655" i="2"/>
  <c r="B654" i="2"/>
  <c r="C654" i="2" s="1"/>
  <c r="A654" i="2"/>
  <c r="B653" i="2"/>
  <c r="C653" i="2" s="1"/>
  <c r="A653" i="2"/>
  <c r="B652" i="2"/>
  <c r="C652" i="2" s="1"/>
  <c r="A652" i="2"/>
  <c r="B651" i="2"/>
  <c r="C651" i="2" s="1"/>
  <c r="A651" i="2"/>
  <c r="B650" i="2"/>
  <c r="C650" i="2" s="1"/>
  <c r="A650" i="2"/>
  <c r="B649" i="2"/>
  <c r="C649" i="2" s="1"/>
  <c r="A649" i="2"/>
  <c r="B648" i="2"/>
  <c r="C648" i="2" s="1"/>
  <c r="A648" i="2"/>
  <c r="B647" i="2"/>
  <c r="C647" i="2" s="1"/>
  <c r="A647" i="2"/>
  <c r="B646" i="2"/>
  <c r="C646" i="2" s="1"/>
  <c r="A646" i="2"/>
  <c r="B645" i="2"/>
  <c r="C645" i="2" s="1"/>
  <c r="A645" i="2"/>
  <c r="B644" i="2"/>
  <c r="C644" i="2" s="1"/>
  <c r="A644" i="2"/>
  <c r="B643" i="2"/>
  <c r="C643" i="2" s="1"/>
  <c r="A643" i="2"/>
  <c r="B642" i="2"/>
  <c r="C642" i="2" s="1"/>
  <c r="A642" i="2"/>
  <c r="B641" i="2"/>
  <c r="A641" i="2"/>
  <c r="I640" i="2"/>
  <c r="E640" i="2"/>
  <c r="A639" i="2"/>
  <c r="I638" i="2"/>
  <c r="G638" i="2"/>
  <c r="E638" i="2"/>
  <c r="A638" i="2"/>
  <c r="A633" i="2"/>
  <c r="B630" i="2"/>
  <c r="C630" i="2" s="1"/>
  <c r="A630" i="2"/>
  <c r="B629" i="2"/>
  <c r="C629" i="2" s="1"/>
  <c r="A629" i="2"/>
  <c r="B628" i="2"/>
  <c r="C628" i="2" s="1"/>
  <c r="A628" i="2"/>
  <c r="B627" i="2"/>
  <c r="C627" i="2" s="1"/>
  <c r="A627" i="2"/>
  <c r="B626" i="2"/>
  <c r="C626" i="2" s="1"/>
  <c r="A626" i="2"/>
  <c r="B625" i="2"/>
  <c r="C625" i="2" s="1"/>
  <c r="A625" i="2"/>
  <c r="B624" i="2"/>
  <c r="C624" i="2" s="1"/>
  <c r="A624" i="2"/>
  <c r="B623" i="2"/>
  <c r="C623" i="2" s="1"/>
  <c r="A623" i="2"/>
  <c r="B622" i="2"/>
  <c r="C622" i="2" s="1"/>
  <c r="A622" i="2"/>
  <c r="B621" i="2"/>
  <c r="C621" i="2" s="1"/>
  <c r="A621" i="2"/>
  <c r="B620" i="2"/>
  <c r="C620" i="2" s="1"/>
  <c r="A620" i="2"/>
  <c r="B619" i="2"/>
  <c r="C619" i="2" s="1"/>
  <c r="A619" i="2"/>
  <c r="B618" i="2"/>
  <c r="C618" i="2" s="1"/>
  <c r="A618" i="2"/>
  <c r="B617" i="2"/>
  <c r="C617" i="2" s="1"/>
  <c r="A617" i="2"/>
  <c r="B616" i="2"/>
  <c r="A616" i="2"/>
  <c r="I615" i="2"/>
  <c r="E615" i="2"/>
  <c r="A614" i="2"/>
  <c r="I613" i="2"/>
  <c r="G613" i="2"/>
  <c r="E613" i="2"/>
  <c r="A613" i="2"/>
  <c r="A605" i="2"/>
  <c r="B602" i="2"/>
  <c r="C602" i="2" s="1"/>
  <c r="A602" i="2"/>
  <c r="B601" i="2"/>
  <c r="C601" i="2" s="1"/>
  <c r="A601" i="2"/>
  <c r="B600" i="2"/>
  <c r="C600" i="2" s="1"/>
  <c r="A600" i="2"/>
  <c r="B599" i="2"/>
  <c r="C599" i="2" s="1"/>
  <c r="A599" i="2"/>
  <c r="B598" i="2"/>
  <c r="C598" i="2" s="1"/>
  <c r="A598" i="2"/>
  <c r="B597" i="2"/>
  <c r="C597" i="2" s="1"/>
  <c r="A597" i="2"/>
  <c r="B596" i="2"/>
  <c r="C596" i="2" s="1"/>
  <c r="A596" i="2"/>
  <c r="B595" i="2"/>
  <c r="C595" i="2" s="1"/>
  <c r="A595" i="2"/>
  <c r="B594" i="2"/>
  <c r="C594" i="2" s="1"/>
  <c r="A594" i="2"/>
  <c r="B593" i="2"/>
  <c r="C593" i="2" s="1"/>
  <c r="A593" i="2"/>
  <c r="B592" i="2"/>
  <c r="C592" i="2" s="1"/>
  <c r="A592" i="2"/>
  <c r="B591" i="2"/>
  <c r="C591" i="2" s="1"/>
  <c r="A591" i="2"/>
  <c r="B590" i="2"/>
  <c r="C590" i="2" s="1"/>
  <c r="A590" i="2"/>
  <c r="B589" i="2"/>
  <c r="C589" i="2" s="1"/>
  <c r="A589" i="2"/>
  <c r="B588" i="2"/>
  <c r="A588" i="2"/>
  <c r="I587" i="2"/>
  <c r="E587" i="2"/>
  <c r="A586" i="2"/>
  <c r="I585" i="2"/>
  <c r="G585" i="2"/>
  <c r="E585" i="2"/>
  <c r="A585" i="2"/>
  <c r="A580" i="2"/>
  <c r="B577" i="2"/>
  <c r="C577" i="2" s="1"/>
  <c r="A577" i="2"/>
  <c r="B576" i="2"/>
  <c r="C576" i="2" s="1"/>
  <c r="A576" i="2"/>
  <c r="B575" i="2"/>
  <c r="C575" i="2" s="1"/>
  <c r="A575" i="2"/>
  <c r="B574" i="2"/>
  <c r="C574" i="2" s="1"/>
  <c r="A574" i="2"/>
  <c r="B573" i="2"/>
  <c r="C573" i="2" s="1"/>
  <c r="A573" i="2"/>
  <c r="B572" i="2"/>
  <c r="C572" i="2" s="1"/>
  <c r="A572" i="2"/>
  <c r="B571" i="2"/>
  <c r="C571" i="2" s="1"/>
  <c r="A571" i="2"/>
  <c r="B570" i="2"/>
  <c r="C570" i="2" s="1"/>
  <c r="A570" i="2"/>
  <c r="B569" i="2"/>
  <c r="C569" i="2" s="1"/>
  <c r="A569" i="2"/>
  <c r="B568" i="2"/>
  <c r="C568" i="2" s="1"/>
  <c r="A568" i="2"/>
  <c r="B567" i="2"/>
  <c r="C567" i="2" s="1"/>
  <c r="A567" i="2"/>
  <c r="B566" i="2"/>
  <c r="C566" i="2" s="1"/>
  <c r="A566" i="2"/>
  <c r="B565" i="2"/>
  <c r="C565" i="2" s="1"/>
  <c r="A565" i="2"/>
  <c r="B564" i="2"/>
  <c r="C564" i="2" s="1"/>
  <c r="A564" i="2"/>
  <c r="B563" i="2"/>
  <c r="A563" i="2"/>
  <c r="I562" i="2"/>
  <c r="E562" i="2"/>
  <c r="A561" i="2"/>
  <c r="I560" i="2"/>
  <c r="G560" i="2"/>
  <c r="E560" i="2"/>
  <c r="A560" i="2"/>
  <c r="A552" i="2"/>
  <c r="B549" i="2"/>
  <c r="C549" i="2" s="1"/>
  <c r="A549" i="2"/>
  <c r="B548" i="2"/>
  <c r="C548" i="2" s="1"/>
  <c r="A548" i="2"/>
  <c r="B547" i="2"/>
  <c r="C547" i="2" s="1"/>
  <c r="A547" i="2"/>
  <c r="B546" i="2"/>
  <c r="C546" i="2" s="1"/>
  <c r="A546" i="2"/>
  <c r="B545" i="2"/>
  <c r="C545" i="2" s="1"/>
  <c r="A545" i="2"/>
  <c r="B544" i="2"/>
  <c r="C544" i="2" s="1"/>
  <c r="A544" i="2"/>
  <c r="B543" i="2"/>
  <c r="C543" i="2" s="1"/>
  <c r="A543" i="2"/>
  <c r="B542" i="2"/>
  <c r="C542" i="2" s="1"/>
  <c r="A542" i="2"/>
  <c r="B541" i="2"/>
  <c r="C541" i="2" s="1"/>
  <c r="A541" i="2"/>
  <c r="B540" i="2"/>
  <c r="C540" i="2" s="1"/>
  <c r="A540" i="2"/>
  <c r="B539" i="2"/>
  <c r="C539" i="2" s="1"/>
  <c r="A539" i="2"/>
  <c r="B538" i="2"/>
  <c r="C538" i="2" s="1"/>
  <c r="A538" i="2"/>
  <c r="B537" i="2"/>
  <c r="C537" i="2" s="1"/>
  <c r="A537" i="2"/>
  <c r="B536" i="2"/>
  <c r="C536" i="2" s="1"/>
  <c r="A536" i="2"/>
  <c r="B535" i="2"/>
  <c r="C535" i="2" s="1"/>
  <c r="A535" i="2"/>
  <c r="I534" i="2"/>
  <c r="E534" i="2"/>
  <c r="A533" i="2"/>
  <c r="I532" i="2"/>
  <c r="G532" i="2"/>
  <c r="E532" i="2"/>
  <c r="A532" i="2"/>
  <c r="A527" i="2"/>
  <c r="B524" i="2"/>
  <c r="C524" i="2" s="1"/>
  <c r="A524" i="2"/>
  <c r="B523" i="2"/>
  <c r="C523" i="2" s="1"/>
  <c r="A523" i="2"/>
  <c r="B522" i="2"/>
  <c r="C522" i="2" s="1"/>
  <c r="A522" i="2"/>
  <c r="B521" i="2"/>
  <c r="C521" i="2" s="1"/>
  <c r="A521" i="2"/>
  <c r="B520" i="2"/>
  <c r="C520" i="2" s="1"/>
  <c r="A520" i="2"/>
  <c r="B519" i="2"/>
  <c r="C519" i="2" s="1"/>
  <c r="A519" i="2"/>
  <c r="B518" i="2"/>
  <c r="C518" i="2" s="1"/>
  <c r="A518" i="2"/>
  <c r="B517" i="2"/>
  <c r="C517" i="2" s="1"/>
  <c r="A517" i="2"/>
  <c r="B516" i="2"/>
  <c r="C516" i="2" s="1"/>
  <c r="A516" i="2"/>
  <c r="B515" i="2"/>
  <c r="C515" i="2" s="1"/>
  <c r="A515" i="2"/>
  <c r="B514" i="2"/>
  <c r="C514" i="2" s="1"/>
  <c r="A514" i="2"/>
  <c r="B513" i="2"/>
  <c r="C513" i="2" s="1"/>
  <c r="A513" i="2"/>
  <c r="B512" i="2"/>
  <c r="C512" i="2" s="1"/>
  <c r="A512" i="2"/>
  <c r="B511" i="2"/>
  <c r="C511" i="2" s="1"/>
  <c r="A511" i="2"/>
  <c r="B510" i="2"/>
  <c r="A510" i="2"/>
  <c r="I509" i="2"/>
  <c r="E509" i="2"/>
  <c r="A508" i="2"/>
  <c r="I507" i="2"/>
  <c r="G507" i="2"/>
  <c r="E507" i="2"/>
  <c r="A507" i="2"/>
  <c r="A499" i="2"/>
  <c r="B496" i="2"/>
  <c r="C496" i="2" s="1"/>
  <c r="A496" i="2"/>
  <c r="B495" i="2"/>
  <c r="C495" i="2" s="1"/>
  <c r="A495" i="2"/>
  <c r="B494" i="2"/>
  <c r="C494" i="2" s="1"/>
  <c r="A494" i="2"/>
  <c r="B493" i="2"/>
  <c r="C493" i="2" s="1"/>
  <c r="A493" i="2"/>
  <c r="B492" i="2"/>
  <c r="C492" i="2" s="1"/>
  <c r="A492" i="2"/>
  <c r="B491" i="2"/>
  <c r="C491" i="2" s="1"/>
  <c r="A491" i="2"/>
  <c r="B490" i="2"/>
  <c r="C490" i="2" s="1"/>
  <c r="A490" i="2"/>
  <c r="B489" i="2"/>
  <c r="C489" i="2" s="1"/>
  <c r="A489" i="2"/>
  <c r="B488" i="2"/>
  <c r="C488" i="2" s="1"/>
  <c r="A488" i="2"/>
  <c r="B487" i="2"/>
  <c r="C487" i="2" s="1"/>
  <c r="A487" i="2"/>
  <c r="B486" i="2"/>
  <c r="C486" i="2" s="1"/>
  <c r="A486" i="2"/>
  <c r="B485" i="2"/>
  <c r="C485" i="2" s="1"/>
  <c r="A485" i="2"/>
  <c r="B484" i="2"/>
  <c r="C484" i="2" s="1"/>
  <c r="A484" i="2"/>
  <c r="B483" i="2"/>
  <c r="C483" i="2" s="1"/>
  <c r="A483" i="2"/>
  <c r="B482" i="2"/>
  <c r="A482" i="2"/>
  <c r="I481" i="2"/>
  <c r="E481" i="2"/>
  <c r="A480" i="2"/>
  <c r="I479" i="2"/>
  <c r="G479" i="2"/>
  <c r="E479" i="2"/>
  <c r="A479" i="2"/>
  <c r="A474" i="2"/>
  <c r="B471" i="2"/>
  <c r="C471" i="2" s="1"/>
  <c r="A471" i="2"/>
  <c r="B470" i="2"/>
  <c r="C470" i="2" s="1"/>
  <c r="A470" i="2"/>
  <c r="B469" i="2"/>
  <c r="C469" i="2" s="1"/>
  <c r="A469" i="2"/>
  <c r="B468" i="2"/>
  <c r="C468" i="2" s="1"/>
  <c r="A468" i="2"/>
  <c r="B467" i="2"/>
  <c r="C467" i="2" s="1"/>
  <c r="A467" i="2"/>
  <c r="B466" i="2"/>
  <c r="C466" i="2" s="1"/>
  <c r="A466" i="2"/>
  <c r="B465" i="2"/>
  <c r="C465" i="2" s="1"/>
  <c r="A465" i="2"/>
  <c r="B464" i="2"/>
  <c r="C464" i="2" s="1"/>
  <c r="A464" i="2"/>
  <c r="B463" i="2"/>
  <c r="C463" i="2" s="1"/>
  <c r="A463" i="2"/>
  <c r="B462" i="2"/>
  <c r="C462" i="2" s="1"/>
  <c r="A462" i="2"/>
  <c r="B461" i="2"/>
  <c r="C461" i="2" s="1"/>
  <c r="A461" i="2"/>
  <c r="B460" i="2"/>
  <c r="C460" i="2" s="1"/>
  <c r="A460" i="2"/>
  <c r="B459" i="2"/>
  <c r="C459" i="2" s="1"/>
  <c r="A459" i="2"/>
  <c r="B458" i="2"/>
  <c r="C458" i="2" s="1"/>
  <c r="A458" i="2"/>
  <c r="B457" i="2"/>
  <c r="A457" i="2"/>
  <c r="I456" i="2"/>
  <c r="E456" i="2"/>
  <c r="A455" i="2"/>
  <c r="I454" i="2"/>
  <c r="G454" i="2"/>
  <c r="E454" i="2"/>
  <c r="A454" i="2"/>
  <c r="A446" i="2"/>
  <c r="B443" i="2"/>
  <c r="C443" i="2" s="1"/>
  <c r="A443" i="2"/>
  <c r="B442" i="2"/>
  <c r="C442" i="2" s="1"/>
  <c r="A442" i="2"/>
  <c r="B441" i="2"/>
  <c r="C441" i="2" s="1"/>
  <c r="A441" i="2"/>
  <c r="B440" i="2"/>
  <c r="C440" i="2" s="1"/>
  <c r="A440" i="2"/>
  <c r="B439" i="2"/>
  <c r="C439" i="2" s="1"/>
  <c r="A439" i="2"/>
  <c r="B438" i="2"/>
  <c r="C438" i="2" s="1"/>
  <c r="A438" i="2"/>
  <c r="B437" i="2"/>
  <c r="C437" i="2" s="1"/>
  <c r="A437" i="2"/>
  <c r="B436" i="2"/>
  <c r="C436" i="2" s="1"/>
  <c r="A436" i="2"/>
  <c r="B435" i="2"/>
  <c r="C435" i="2" s="1"/>
  <c r="A435" i="2"/>
  <c r="B434" i="2"/>
  <c r="C434" i="2" s="1"/>
  <c r="A434" i="2"/>
  <c r="B433" i="2"/>
  <c r="C433" i="2" s="1"/>
  <c r="A433" i="2"/>
  <c r="B432" i="2"/>
  <c r="C432" i="2" s="1"/>
  <c r="A432" i="2"/>
  <c r="B431" i="2"/>
  <c r="C431" i="2" s="1"/>
  <c r="A431" i="2"/>
  <c r="B430" i="2"/>
  <c r="C430" i="2" s="1"/>
  <c r="A430" i="2"/>
  <c r="B429" i="2"/>
  <c r="A429" i="2"/>
  <c r="I428" i="2"/>
  <c r="E428" i="2"/>
  <c r="A427" i="2"/>
  <c r="I426" i="2"/>
  <c r="G426" i="2"/>
  <c r="E426" i="2"/>
  <c r="A426" i="2"/>
  <c r="A421" i="2"/>
  <c r="B418" i="2"/>
  <c r="C418" i="2" s="1"/>
  <c r="A418" i="2"/>
  <c r="B417" i="2"/>
  <c r="C417" i="2" s="1"/>
  <c r="A417" i="2"/>
  <c r="B416" i="2"/>
  <c r="C416" i="2" s="1"/>
  <c r="A416" i="2"/>
  <c r="B415" i="2"/>
  <c r="C415" i="2" s="1"/>
  <c r="A415" i="2"/>
  <c r="B414" i="2"/>
  <c r="C414" i="2" s="1"/>
  <c r="A414" i="2"/>
  <c r="B413" i="2"/>
  <c r="C413" i="2" s="1"/>
  <c r="A413" i="2"/>
  <c r="B412" i="2"/>
  <c r="C412" i="2" s="1"/>
  <c r="A412" i="2"/>
  <c r="B411" i="2"/>
  <c r="C411" i="2" s="1"/>
  <c r="A411" i="2"/>
  <c r="B410" i="2"/>
  <c r="C410" i="2" s="1"/>
  <c r="A410" i="2"/>
  <c r="B409" i="2"/>
  <c r="C409" i="2" s="1"/>
  <c r="A409" i="2"/>
  <c r="B408" i="2"/>
  <c r="C408" i="2" s="1"/>
  <c r="A408" i="2"/>
  <c r="B407" i="2"/>
  <c r="C407" i="2" s="1"/>
  <c r="A407" i="2"/>
  <c r="B406" i="2"/>
  <c r="C406" i="2" s="1"/>
  <c r="A406" i="2"/>
  <c r="B405" i="2"/>
  <c r="C405" i="2" s="1"/>
  <c r="A405" i="2"/>
  <c r="B404" i="2"/>
  <c r="A404" i="2"/>
  <c r="I403" i="2"/>
  <c r="A402" i="2"/>
  <c r="I401" i="2"/>
  <c r="G401" i="2"/>
  <c r="E401" i="2"/>
  <c r="A401" i="2"/>
  <c r="A393" i="2"/>
  <c r="B390" i="2"/>
  <c r="C390" i="2" s="1"/>
  <c r="A390" i="2"/>
  <c r="B389" i="2"/>
  <c r="C389" i="2" s="1"/>
  <c r="A389" i="2"/>
  <c r="B388" i="2"/>
  <c r="C388" i="2" s="1"/>
  <c r="A388" i="2"/>
  <c r="B387" i="2"/>
  <c r="C387" i="2" s="1"/>
  <c r="A387" i="2"/>
  <c r="B386" i="2"/>
  <c r="C386" i="2" s="1"/>
  <c r="A386" i="2"/>
  <c r="B385" i="2"/>
  <c r="C385" i="2" s="1"/>
  <c r="A385" i="2"/>
  <c r="B384" i="2"/>
  <c r="C384" i="2" s="1"/>
  <c r="A384" i="2"/>
  <c r="B383" i="2"/>
  <c r="C383" i="2" s="1"/>
  <c r="A383" i="2"/>
  <c r="B382" i="2"/>
  <c r="C382" i="2" s="1"/>
  <c r="A382" i="2"/>
  <c r="B381" i="2"/>
  <c r="C381" i="2" s="1"/>
  <c r="A381" i="2"/>
  <c r="B380" i="2"/>
  <c r="C380" i="2" s="1"/>
  <c r="A380" i="2"/>
  <c r="B379" i="2"/>
  <c r="C379" i="2" s="1"/>
  <c r="A379" i="2"/>
  <c r="B378" i="2"/>
  <c r="C378" i="2" s="1"/>
  <c r="A378" i="2"/>
  <c r="B377" i="2"/>
  <c r="C377" i="2" s="1"/>
  <c r="A377" i="2"/>
  <c r="B376" i="2"/>
  <c r="A376" i="2"/>
  <c r="I375" i="2"/>
  <c r="E375" i="2"/>
  <c r="A374" i="2"/>
  <c r="I373" i="2"/>
  <c r="G373" i="2"/>
  <c r="E373" i="2"/>
  <c r="A373" i="2"/>
  <c r="A368" i="2"/>
  <c r="B365" i="2"/>
  <c r="C365" i="2" s="1"/>
  <c r="A365" i="2"/>
  <c r="B364" i="2"/>
  <c r="C364" i="2" s="1"/>
  <c r="A364" i="2"/>
  <c r="B363" i="2"/>
  <c r="C363" i="2" s="1"/>
  <c r="A363" i="2"/>
  <c r="B362" i="2"/>
  <c r="C362" i="2" s="1"/>
  <c r="A362" i="2"/>
  <c r="B361" i="2"/>
  <c r="C361" i="2" s="1"/>
  <c r="A361" i="2"/>
  <c r="B360" i="2"/>
  <c r="C360" i="2" s="1"/>
  <c r="A360" i="2"/>
  <c r="B359" i="2"/>
  <c r="C359" i="2" s="1"/>
  <c r="A359" i="2"/>
  <c r="B358" i="2"/>
  <c r="C358" i="2" s="1"/>
  <c r="A358" i="2"/>
  <c r="B357" i="2"/>
  <c r="C357" i="2" s="1"/>
  <c r="A357" i="2"/>
  <c r="B356" i="2"/>
  <c r="C356" i="2" s="1"/>
  <c r="A356" i="2"/>
  <c r="B355" i="2"/>
  <c r="C355" i="2" s="1"/>
  <c r="A355" i="2"/>
  <c r="B354" i="2"/>
  <c r="C354" i="2" s="1"/>
  <c r="A354" i="2"/>
  <c r="B353" i="2"/>
  <c r="C353" i="2" s="1"/>
  <c r="A353" i="2"/>
  <c r="B352" i="2"/>
  <c r="C352" i="2" s="1"/>
  <c r="A352" i="2"/>
  <c r="B351" i="2"/>
  <c r="A351" i="2"/>
  <c r="I350" i="2"/>
  <c r="E350" i="2"/>
  <c r="A349" i="2"/>
  <c r="I348" i="2"/>
  <c r="G348" i="2"/>
  <c r="E348" i="2"/>
  <c r="A348" i="2"/>
  <c r="A340" i="2"/>
  <c r="B337" i="2"/>
  <c r="C337" i="2" s="1"/>
  <c r="A337" i="2"/>
  <c r="B336" i="2"/>
  <c r="C336" i="2" s="1"/>
  <c r="A336" i="2"/>
  <c r="B335" i="2"/>
  <c r="C335" i="2" s="1"/>
  <c r="A335" i="2"/>
  <c r="B334" i="2"/>
  <c r="C334" i="2" s="1"/>
  <c r="A334" i="2"/>
  <c r="B333" i="2"/>
  <c r="C333" i="2" s="1"/>
  <c r="A333" i="2"/>
  <c r="B332" i="2"/>
  <c r="C332" i="2" s="1"/>
  <c r="A332" i="2"/>
  <c r="B331" i="2"/>
  <c r="C331" i="2" s="1"/>
  <c r="A331" i="2"/>
  <c r="B330" i="2"/>
  <c r="C330" i="2" s="1"/>
  <c r="A330" i="2"/>
  <c r="B329" i="2"/>
  <c r="C329" i="2" s="1"/>
  <c r="A329" i="2"/>
  <c r="B328" i="2"/>
  <c r="C328" i="2" s="1"/>
  <c r="A328" i="2"/>
  <c r="B327" i="2"/>
  <c r="C327" i="2" s="1"/>
  <c r="A327" i="2"/>
  <c r="B326" i="2"/>
  <c r="C326" i="2" s="1"/>
  <c r="A326" i="2"/>
  <c r="B325" i="2"/>
  <c r="C325" i="2" s="1"/>
  <c r="A325" i="2"/>
  <c r="B324" i="2"/>
  <c r="C324" i="2" s="1"/>
  <c r="A324" i="2"/>
  <c r="B323" i="2"/>
  <c r="A323" i="2"/>
  <c r="I322" i="2"/>
  <c r="E322" i="2"/>
  <c r="A321" i="2"/>
  <c r="I320" i="2"/>
  <c r="G320" i="2"/>
  <c r="E320" i="2"/>
  <c r="A320" i="2"/>
  <c r="A315" i="2"/>
  <c r="B312" i="2"/>
  <c r="C312" i="2" s="1"/>
  <c r="A312" i="2"/>
  <c r="B311" i="2"/>
  <c r="C311" i="2" s="1"/>
  <c r="A311" i="2"/>
  <c r="B310" i="2"/>
  <c r="C310" i="2" s="1"/>
  <c r="A310" i="2"/>
  <c r="B309" i="2"/>
  <c r="C309" i="2" s="1"/>
  <c r="A309" i="2"/>
  <c r="B308" i="2"/>
  <c r="C308" i="2" s="1"/>
  <c r="A308" i="2"/>
  <c r="B307" i="2"/>
  <c r="C307" i="2" s="1"/>
  <c r="A307" i="2"/>
  <c r="B306" i="2"/>
  <c r="C306" i="2" s="1"/>
  <c r="A306" i="2"/>
  <c r="B305" i="2"/>
  <c r="C305" i="2" s="1"/>
  <c r="A305" i="2"/>
  <c r="B304" i="2"/>
  <c r="C304" i="2" s="1"/>
  <c r="A304" i="2"/>
  <c r="B303" i="2"/>
  <c r="C303" i="2" s="1"/>
  <c r="A303" i="2"/>
  <c r="B302" i="2"/>
  <c r="C302" i="2" s="1"/>
  <c r="A302" i="2"/>
  <c r="B301" i="2"/>
  <c r="C301" i="2" s="1"/>
  <c r="A301" i="2"/>
  <c r="B300" i="2"/>
  <c r="C300" i="2" s="1"/>
  <c r="A300" i="2"/>
  <c r="B299" i="2"/>
  <c r="C299" i="2" s="1"/>
  <c r="A299" i="2"/>
  <c r="B298" i="2"/>
  <c r="A298" i="2"/>
  <c r="I297" i="2"/>
  <c r="E297" i="2"/>
  <c r="A296" i="2"/>
  <c r="I295" i="2"/>
  <c r="G295" i="2"/>
  <c r="E295" i="2"/>
  <c r="A295" i="2"/>
  <c r="A287" i="2"/>
  <c r="B284" i="2"/>
  <c r="C284" i="2" s="1"/>
  <c r="A284" i="2"/>
  <c r="B283" i="2"/>
  <c r="C283" i="2" s="1"/>
  <c r="A283" i="2"/>
  <c r="B282" i="2"/>
  <c r="C282" i="2" s="1"/>
  <c r="A282" i="2"/>
  <c r="B281" i="2"/>
  <c r="C281" i="2" s="1"/>
  <c r="A281" i="2"/>
  <c r="B280" i="2"/>
  <c r="C280" i="2" s="1"/>
  <c r="A280" i="2"/>
  <c r="B279" i="2"/>
  <c r="C279" i="2" s="1"/>
  <c r="A279" i="2"/>
  <c r="B278" i="2"/>
  <c r="C278" i="2" s="1"/>
  <c r="A278" i="2"/>
  <c r="B277" i="2"/>
  <c r="C277" i="2" s="1"/>
  <c r="A277" i="2"/>
  <c r="B276" i="2"/>
  <c r="C276" i="2" s="1"/>
  <c r="A276" i="2"/>
  <c r="B275" i="2"/>
  <c r="C275" i="2" s="1"/>
  <c r="A275" i="2"/>
  <c r="B274" i="2"/>
  <c r="C274" i="2" s="1"/>
  <c r="A274" i="2"/>
  <c r="B273" i="2"/>
  <c r="C273" i="2" s="1"/>
  <c r="A273" i="2"/>
  <c r="B272" i="2"/>
  <c r="C272" i="2" s="1"/>
  <c r="A272" i="2"/>
  <c r="B271" i="2"/>
  <c r="C271" i="2" s="1"/>
  <c r="A271" i="2"/>
  <c r="B270" i="2"/>
  <c r="A270" i="2"/>
  <c r="I269" i="2"/>
  <c r="E269" i="2"/>
  <c r="A268" i="2"/>
  <c r="I267" i="2"/>
  <c r="G267" i="2"/>
  <c r="E267" i="2"/>
  <c r="A267" i="2"/>
  <c r="A262" i="2"/>
  <c r="B259" i="2"/>
  <c r="C259" i="2" s="1"/>
  <c r="A259" i="2"/>
  <c r="B258" i="2"/>
  <c r="C258" i="2" s="1"/>
  <c r="A258" i="2"/>
  <c r="B257" i="2"/>
  <c r="C257" i="2" s="1"/>
  <c r="A257" i="2"/>
  <c r="B256" i="2"/>
  <c r="C256" i="2" s="1"/>
  <c r="A256" i="2"/>
  <c r="B255" i="2"/>
  <c r="C255" i="2" s="1"/>
  <c r="A255" i="2"/>
  <c r="B254" i="2"/>
  <c r="C254" i="2" s="1"/>
  <c r="A254" i="2"/>
  <c r="B253" i="2"/>
  <c r="C253" i="2" s="1"/>
  <c r="A253" i="2"/>
  <c r="B252" i="2"/>
  <c r="C252" i="2" s="1"/>
  <c r="A252" i="2"/>
  <c r="B251" i="2"/>
  <c r="C251" i="2" s="1"/>
  <c r="A251" i="2"/>
  <c r="B250" i="2"/>
  <c r="C250" i="2" s="1"/>
  <c r="A250" i="2"/>
  <c r="B249" i="2"/>
  <c r="C249" i="2" s="1"/>
  <c r="A249" i="2"/>
  <c r="B248" i="2"/>
  <c r="C248" i="2" s="1"/>
  <c r="A248" i="2"/>
  <c r="B247" i="2"/>
  <c r="C247" i="2" s="1"/>
  <c r="A247" i="2"/>
  <c r="B246" i="2"/>
  <c r="C246" i="2" s="1"/>
  <c r="A246" i="2"/>
  <c r="B245" i="2"/>
  <c r="A245" i="2"/>
  <c r="I244" i="2"/>
  <c r="E244" i="2"/>
  <c r="A243" i="2"/>
  <c r="I242" i="2"/>
  <c r="G242" i="2"/>
  <c r="E242" i="2"/>
  <c r="A242" i="2"/>
  <c r="A234" i="2"/>
  <c r="B231" i="2"/>
  <c r="C231" i="2" s="1"/>
  <c r="A231" i="2"/>
  <c r="B230" i="2"/>
  <c r="C230" i="2" s="1"/>
  <c r="A230" i="2"/>
  <c r="B229" i="2"/>
  <c r="C229" i="2" s="1"/>
  <c r="A229" i="2"/>
  <c r="B228" i="2"/>
  <c r="C228" i="2" s="1"/>
  <c r="A228" i="2"/>
  <c r="B227" i="2"/>
  <c r="C227" i="2" s="1"/>
  <c r="A227" i="2"/>
  <c r="B226" i="2"/>
  <c r="C226" i="2" s="1"/>
  <c r="A226" i="2"/>
  <c r="B225" i="2"/>
  <c r="C225" i="2" s="1"/>
  <c r="A225" i="2"/>
  <c r="B224" i="2"/>
  <c r="C224" i="2" s="1"/>
  <c r="A224" i="2"/>
  <c r="B223" i="2"/>
  <c r="C223" i="2" s="1"/>
  <c r="A223" i="2"/>
  <c r="B222" i="2"/>
  <c r="C222" i="2" s="1"/>
  <c r="A222" i="2"/>
  <c r="B221" i="2"/>
  <c r="C221" i="2" s="1"/>
  <c r="A221" i="2"/>
  <c r="B220" i="2"/>
  <c r="C220" i="2" s="1"/>
  <c r="A220" i="2"/>
  <c r="B219" i="2"/>
  <c r="C219" i="2" s="1"/>
  <c r="A219" i="2"/>
  <c r="B218" i="2"/>
  <c r="C218" i="2" s="1"/>
  <c r="A218" i="2"/>
  <c r="B217" i="2"/>
  <c r="A217" i="2"/>
  <c r="I216" i="2"/>
  <c r="E216" i="2"/>
  <c r="A215" i="2"/>
  <c r="I214" i="2"/>
  <c r="G214" i="2"/>
  <c r="E214" i="2"/>
  <c r="A214" i="2"/>
  <c r="A209" i="2"/>
  <c r="B206" i="2"/>
  <c r="C206" i="2" s="1"/>
  <c r="A206" i="2"/>
  <c r="B205" i="2"/>
  <c r="C205" i="2" s="1"/>
  <c r="A205" i="2"/>
  <c r="B204" i="2"/>
  <c r="C204" i="2" s="1"/>
  <c r="A204" i="2"/>
  <c r="B203" i="2"/>
  <c r="C203" i="2" s="1"/>
  <c r="A203" i="2"/>
  <c r="B202" i="2"/>
  <c r="C202" i="2" s="1"/>
  <c r="A202" i="2"/>
  <c r="B201" i="2"/>
  <c r="C201" i="2" s="1"/>
  <c r="A201" i="2"/>
  <c r="B200" i="2"/>
  <c r="C200" i="2" s="1"/>
  <c r="A200" i="2"/>
  <c r="B199" i="2"/>
  <c r="C199" i="2" s="1"/>
  <c r="A199" i="2"/>
  <c r="B198" i="2"/>
  <c r="C198" i="2" s="1"/>
  <c r="A198" i="2"/>
  <c r="B197" i="2"/>
  <c r="C197" i="2" s="1"/>
  <c r="A197" i="2"/>
  <c r="B196" i="2"/>
  <c r="C196" i="2" s="1"/>
  <c r="A196" i="2"/>
  <c r="B195" i="2"/>
  <c r="C195" i="2" s="1"/>
  <c r="A195" i="2"/>
  <c r="B194" i="2"/>
  <c r="C194" i="2" s="1"/>
  <c r="A194" i="2"/>
  <c r="B193" i="2"/>
  <c r="C193" i="2" s="1"/>
  <c r="A193" i="2"/>
  <c r="B192" i="2"/>
  <c r="A192" i="2"/>
  <c r="I191" i="2"/>
  <c r="E191" i="2"/>
  <c r="A190" i="2"/>
  <c r="I189" i="2"/>
  <c r="G189" i="2"/>
  <c r="E189" i="2"/>
  <c r="A189" i="2"/>
  <c r="A181" i="2"/>
  <c r="B178" i="2"/>
  <c r="C178" i="2" s="1"/>
  <c r="A178" i="2"/>
  <c r="B177" i="2"/>
  <c r="C177" i="2" s="1"/>
  <c r="A177" i="2"/>
  <c r="B176" i="2"/>
  <c r="C176" i="2" s="1"/>
  <c r="A176" i="2"/>
  <c r="B175" i="2"/>
  <c r="C175" i="2" s="1"/>
  <c r="A175" i="2"/>
  <c r="B174" i="2"/>
  <c r="C174" i="2" s="1"/>
  <c r="A174" i="2"/>
  <c r="B173" i="2"/>
  <c r="C173" i="2" s="1"/>
  <c r="A173" i="2"/>
  <c r="B172" i="2"/>
  <c r="C172" i="2" s="1"/>
  <c r="A172" i="2"/>
  <c r="B171" i="2"/>
  <c r="C171" i="2" s="1"/>
  <c r="A171" i="2"/>
  <c r="B170" i="2"/>
  <c r="C170" i="2" s="1"/>
  <c r="A170" i="2"/>
  <c r="B169" i="2"/>
  <c r="C169" i="2" s="1"/>
  <c r="A169" i="2"/>
  <c r="B168" i="2"/>
  <c r="C168" i="2" s="1"/>
  <c r="A168" i="2"/>
  <c r="B167" i="2"/>
  <c r="C167" i="2" s="1"/>
  <c r="A167" i="2"/>
  <c r="B166" i="2"/>
  <c r="C166" i="2" s="1"/>
  <c r="A166" i="2"/>
  <c r="B165" i="2"/>
  <c r="C165" i="2" s="1"/>
  <c r="A165" i="2"/>
  <c r="B164" i="2"/>
  <c r="A164" i="2"/>
  <c r="I163" i="2"/>
  <c r="E163" i="2"/>
  <c r="A162" i="2"/>
  <c r="I161" i="2"/>
  <c r="G161" i="2"/>
  <c r="E161" i="2"/>
  <c r="A161" i="2"/>
  <c r="A156" i="2"/>
  <c r="B153" i="2"/>
  <c r="C153" i="2" s="1"/>
  <c r="A153" i="2"/>
  <c r="B152" i="2"/>
  <c r="C152" i="2" s="1"/>
  <c r="A152" i="2"/>
  <c r="B151" i="2"/>
  <c r="C151" i="2" s="1"/>
  <c r="A151" i="2"/>
  <c r="B150" i="2"/>
  <c r="C150" i="2" s="1"/>
  <c r="A150" i="2"/>
  <c r="B149" i="2"/>
  <c r="C149" i="2" s="1"/>
  <c r="A149" i="2"/>
  <c r="B148" i="2"/>
  <c r="C148" i="2" s="1"/>
  <c r="A148" i="2"/>
  <c r="B147" i="2"/>
  <c r="C147" i="2" s="1"/>
  <c r="A147" i="2"/>
  <c r="B146" i="2"/>
  <c r="C146" i="2" s="1"/>
  <c r="A146" i="2"/>
  <c r="B145" i="2"/>
  <c r="C145" i="2" s="1"/>
  <c r="A145" i="2"/>
  <c r="B144" i="2"/>
  <c r="C144" i="2" s="1"/>
  <c r="A144" i="2"/>
  <c r="B143" i="2"/>
  <c r="C143" i="2" s="1"/>
  <c r="A143" i="2"/>
  <c r="B142" i="2"/>
  <c r="C142" i="2" s="1"/>
  <c r="A142" i="2"/>
  <c r="B141" i="2"/>
  <c r="C141" i="2" s="1"/>
  <c r="A141" i="2"/>
  <c r="B140" i="2"/>
  <c r="C140" i="2" s="1"/>
  <c r="A140" i="2"/>
  <c r="B139" i="2"/>
  <c r="A139" i="2"/>
  <c r="I138" i="2"/>
  <c r="E138" i="2"/>
  <c r="A137" i="2"/>
  <c r="I136" i="2"/>
  <c r="G136" i="2"/>
  <c r="E136" i="2"/>
  <c r="A136" i="2"/>
  <c r="A128" i="2"/>
  <c r="B125" i="2"/>
  <c r="C125" i="2" s="1"/>
  <c r="A125" i="2"/>
  <c r="B124" i="2"/>
  <c r="C124" i="2" s="1"/>
  <c r="A124" i="2"/>
  <c r="B123" i="2"/>
  <c r="C123" i="2" s="1"/>
  <c r="A123" i="2"/>
  <c r="B122" i="2"/>
  <c r="C122" i="2" s="1"/>
  <c r="A122" i="2"/>
  <c r="B121" i="2"/>
  <c r="C121" i="2" s="1"/>
  <c r="A121" i="2"/>
  <c r="B120" i="2"/>
  <c r="C120" i="2" s="1"/>
  <c r="A120" i="2"/>
  <c r="B119" i="2"/>
  <c r="C119" i="2" s="1"/>
  <c r="A119" i="2"/>
  <c r="B118" i="2"/>
  <c r="C118" i="2" s="1"/>
  <c r="A118" i="2"/>
  <c r="B117" i="2"/>
  <c r="C117" i="2" s="1"/>
  <c r="A117" i="2"/>
  <c r="B116" i="2"/>
  <c r="C116" i="2" s="1"/>
  <c r="A116" i="2"/>
  <c r="B115" i="2"/>
  <c r="C115" i="2" s="1"/>
  <c r="A115" i="2"/>
  <c r="B114" i="2"/>
  <c r="C114" i="2" s="1"/>
  <c r="A114" i="2"/>
  <c r="B113" i="2"/>
  <c r="C113" i="2" s="1"/>
  <c r="A113" i="2"/>
  <c r="B112" i="2"/>
  <c r="C112" i="2" s="1"/>
  <c r="A112" i="2"/>
  <c r="B111" i="2"/>
  <c r="A111" i="2"/>
  <c r="I110" i="2"/>
  <c r="E110" i="2"/>
  <c r="A109" i="2"/>
  <c r="I108" i="2"/>
  <c r="G108" i="2"/>
  <c r="E108" i="2"/>
  <c r="A108" i="2"/>
  <c r="A103" i="2"/>
  <c r="B100" i="2"/>
  <c r="C100" i="2" s="1"/>
  <c r="A100" i="2"/>
  <c r="B99" i="2"/>
  <c r="C99" i="2" s="1"/>
  <c r="A99" i="2"/>
  <c r="B98" i="2"/>
  <c r="C98" i="2" s="1"/>
  <c r="A98" i="2"/>
  <c r="B97" i="2"/>
  <c r="C97" i="2" s="1"/>
  <c r="A97" i="2"/>
  <c r="B96" i="2"/>
  <c r="C96" i="2" s="1"/>
  <c r="A96" i="2"/>
  <c r="B95" i="2"/>
  <c r="C95" i="2" s="1"/>
  <c r="A95" i="2"/>
  <c r="B94" i="2"/>
  <c r="C94" i="2" s="1"/>
  <c r="A94" i="2"/>
  <c r="B93" i="2"/>
  <c r="C93" i="2" s="1"/>
  <c r="A93" i="2"/>
  <c r="B92" i="2"/>
  <c r="C92" i="2" s="1"/>
  <c r="A92" i="2"/>
  <c r="B91" i="2"/>
  <c r="C91" i="2" s="1"/>
  <c r="A91" i="2"/>
  <c r="B90" i="2"/>
  <c r="C90" i="2" s="1"/>
  <c r="A90" i="2"/>
  <c r="B89" i="2"/>
  <c r="C89" i="2" s="1"/>
  <c r="A89" i="2"/>
  <c r="B88" i="2"/>
  <c r="C88" i="2" s="1"/>
  <c r="A88" i="2"/>
  <c r="B87" i="2"/>
  <c r="C87" i="2" s="1"/>
  <c r="A87" i="2"/>
  <c r="B86" i="2"/>
  <c r="A86" i="2"/>
  <c r="I85" i="2"/>
  <c r="E85" i="2"/>
  <c r="A84" i="2"/>
  <c r="I83" i="2"/>
  <c r="G83" i="2"/>
  <c r="E83" i="2"/>
  <c r="A83" i="2"/>
  <c r="A75" i="2"/>
  <c r="B72" i="2"/>
  <c r="C72" i="2" s="1"/>
  <c r="A72" i="2"/>
  <c r="B71" i="2"/>
  <c r="C71" i="2" s="1"/>
  <c r="A71" i="2"/>
  <c r="B70" i="2"/>
  <c r="C70" i="2" s="1"/>
  <c r="A70" i="2"/>
  <c r="B69" i="2"/>
  <c r="C69" i="2" s="1"/>
  <c r="A69" i="2"/>
  <c r="B68" i="2"/>
  <c r="C68" i="2" s="1"/>
  <c r="A68" i="2"/>
  <c r="B67" i="2"/>
  <c r="C67" i="2" s="1"/>
  <c r="A67" i="2"/>
  <c r="B66" i="2"/>
  <c r="C66" i="2" s="1"/>
  <c r="A66" i="2"/>
  <c r="B65" i="2"/>
  <c r="C65" i="2" s="1"/>
  <c r="A65" i="2"/>
  <c r="B64" i="2"/>
  <c r="C64" i="2" s="1"/>
  <c r="A64" i="2"/>
  <c r="B63" i="2"/>
  <c r="C63" i="2" s="1"/>
  <c r="A63" i="2"/>
  <c r="B62" i="2"/>
  <c r="C62" i="2" s="1"/>
  <c r="A62" i="2"/>
  <c r="B61" i="2"/>
  <c r="C61" i="2" s="1"/>
  <c r="A61" i="2"/>
  <c r="B60" i="2"/>
  <c r="C60" i="2" s="1"/>
  <c r="A60" i="2"/>
  <c r="B59" i="2"/>
  <c r="C59" i="2" s="1"/>
  <c r="A59" i="2"/>
  <c r="B58" i="2"/>
  <c r="A58" i="2"/>
  <c r="I57" i="2"/>
  <c r="E57" i="2"/>
  <c r="A56" i="2"/>
  <c r="I55" i="2"/>
  <c r="G55" i="2"/>
  <c r="E55" i="2"/>
  <c r="A55" i="2"/>
  <c r="A50" i="2"/>
  <c r="B47" i="2"/>
  <c r="C47" i="2" s="1"/>
  <c r="A47" i="2"/>
  <c r="B46" i="2"/>
  <c r="C46" i="2" s="1"/>
  <c r="A46" i="2"/>
  <c r="B45" i="2"/>
  <c r="C45" i="2" s="1"/>
  <c r="A45" i="2"/>
  <c r="C44" i="2"/>
  <c r="A44" i="2"/>
  <c r="B43" i="2"/>
  <c r="C43" i="2" s="1"/>
  <c r="A43" i="2"/>
  <c r="B42" i="2"/>
  <c r="C42" i="2" s="1"/>
  <c r="A42" i="2"/>
  <c r="B41" i="2"/>
  <c r="C41" i="2" s="1"/>
  <c r="A41" i="2"/>
  <c r="B40" i="2"/>
  <c r="C40" i="2" s="1"/>
  <c r="A40" i="2"/>
  <c r="B39" i="2"/>
  <c r="C39" i="2" s="1"/>
  <c r="A39" i="2"/>
  <c r="C38" i="2"/>
  <c r="A38" i="2"/>
  <c r="B37" i="2"/>
  <c r="C37" i="2" s="1"/>
  <c r="A37" i="2"/>
  <c r="B36" i="2"/>
  <c r="C36" i="2" s="1"/>
  <c r="A36" i="2"/>
  <c r="B35" i="2"/>
  <c r="C35" i="2" s="1"/>
  <c r="A35" i="2"/>
  <c r="B34" i="2"/>
  <c r="C34" i="2" s="1"/>
  <c r="A34" i="2"/>
  <c r="B33" i="2"/>
  <c r="A33" i="2"/>
  <c r="I32" i="2"/>
  <c r="E32" i="2"/>
  <c r="A31" i="2"/>
  <c r="I30" i="2"/>
  <c r="G30" i="2"/>
  <c r="E30" i="2"/>
  <c r="A30" i="2"/>
  <c r="A22" i="2"/>
  <c r="B19" i="2"/>
  <c r="C19" i="2" s="1"/>
  <c r="A19" i="2"/>
  <c r="B18" i="2"/>
  <c r="C18" i="2" s="1"/>
  <c r="A18" i="2"/>
  <c r="B17" i="2"/>
  <c r="C17" i="2" s="1"/>
  <c r="A17" i="2"/>
  <c r="B16" i="2"/>
  <c r="C16" i="2" s="1"/>
  <c r="A16" i="2"/>
  <c r="B15" i="2"/>
  <c r="C15" i="2" s="1"/>
  <c r="A15" i="2"/>
  <c r="B14" i="2"/>
  <c r="C14" i="2" s="1"/>
  <c r="A14" i="2"/>
  <c r="B13" i="2"/>
  <c r="C13" i="2" s="1"/>
  <c r="A13" i="2"/>
  <c r="B12" i="2"/>
  <c r="C12" i="2" s="1"/>
  <c r="A12" i="2"/>
  <c r="B11" i="2"/>
  <c r="C11" i="2" s="1"/>
  <c r="A11" i="2"/>
  <c r="B10" i="2"/>
  <c r="C10" i="2" s="1"/>
  <c r="A10" i="2"/>
  <c r="B9" i="2"/>
  <c r="C9" i="2" s="1"/>
  <c r="A9" i="2"/>
  <c r="C8" i="2"/>
  <c r="A8" i="2"/>
  <c r="B7" i="2"/>
  <c r="C7" i="2" s="1"/>
  <c r="A7" i="2"/>
  <c r="B6" i="2"/>
  <c r="C6" i="2" s="1"/>
  <c r="A6" i="2"/>
  <c r="B5" i="2"/>
  <c r="A5" i="2"/>
  <c r="I4" i="2"/>
  <c r="E4" i="2"/>
  <c r="A3" i="2"/>
  <c r="I2" i="2"/>
  <c r="G2" i="2"/>
  <c r="E2" i="2"/>
  <c r="A2" i="2"/>
  <c r="B974" i="2" l="1"/>
  <c r="B1027" i="2"/>
  <c r="H51" i="1"/>
  <c r="H53" i="1" s="1"/>
  <c r="B497" i="2"/>
  <c r="B525" i="2"/>
  <c r="B232" i="2"/>
  <c r="P51" i="1"/>
  <c r="P53" i="1" s="1"/>
  <c r="E338" i="2"/>
  <c r="E126" i="2"/>
  <c r="D51" i="1"/>
  <c r="D53" i="1" s="1"/>
  <c r="B51" i="1"/>
  <c r="B53" i="1" s="1"/>
  <c r="L51" i="1"/>
  <c r="L53" i="1" s="1"/>
  <c r="N51" i="1"/>
  <c r="N53" i="1" s="1"/>
  <c r="B101" i="2"/>
  <c r="E207" i="2"/>
  <c r="E313" i="2"/>
  <c r="E472" i="2"/>
  <c r="B656" i="2"/>
  <c r="E48" i="2"/>
  <c r="B154" i="2"/>
  <c r="E260" i="2"/>
  <c r="B366" i="2"/>
  <c r="B921" i="2"/>
  <c r="C959" i="2"/>
  <c r="C1012" i="2"/>
  <c r="E73" i="2"/>
  <c r="B179" i="2"/>
  <c r="B285" i="2"/>
  <c r="B391" i="2"/>
  <c r="E419" i="2"/>
  <c r="E444" i="2"/>
  <c r="E20" i="2"/>
  <c r="R3" i="1"/>
  <c r="S3" i="1" s="1"/>
  <c r="R5" i="1"/>
  <c r="S5" i="1" s="1"/>
  <c r="R9" i="1"/>
  <c r="S9" i="1" s="1"/>
  <c r="B1055" i="2"/>
  <c r="F51" i="1"/>
  <c r="F53" i="1" s="1"/>
  <c r="J51" i="1"/>
  <c r="J53" i="1" s="1"/>
  <c r="B20" i="2"/>
  <c r="B48" i="2"/>
  <c r="B73" i="2"/>
  <c r="B126" i="2"/>
  <c r="B207" i="2"/>
  <c r="B260" i="2"/>
  <c r="B419" i="2"/>
  <c r="E497" i="2"/>
  <c r="C510" i="2"/>
  <c r="E525" i="2"/>
  <c r="E578" i="2"/>
  <c r="C563" i="2"/>
  <c r="B578" i="2"/>
  <c r="E684" i="2"/>
  <c r="C669" i="2"/>
  <c r="B684" i="2"/>
  <c r="E790" i="2"/>
  <c r="C775" i="2"/>
  <c r="B790" i="2"/>
  <c r="E949" i="2"/>
  <c r="B868" i="2"/>
  <c r="E868" i="2"/>
  <c r="C853" i="2"/>
  <c r="E1002" i="2"/>
  <c r="R15" i="1"/>
  <c r="S15" i="1" s="1"/>
  <c r="R19" i="1"/>
  <c r="S19" i="1" s="1"/>
  <c r="R23" i="1"/>
  <c r="S23" i="1" s="1"/>
  <c r="R27" i="1"/>
  <c r="S27" i="1" s="1"/>
  <c r="R31" i="1"/>
  <c r="S31" i="1" s="1"/>
  <c r="R35" i="1"/>
  <c r="S35" i="1" s="1"/>
  <c r="R39" i="1"/>
  <c r="S39" i="1" s="1"/>
  <c r="B313" i="2"/>
  <c r="B338" i="2"/>
  <c r="B444" i="2"/>
  <c r="B472" i="2"/>
  <c r="E762" i="2"/>
  <c r="C747" i="2"/>
  <c r="B762" i="2"/>
  <c r="C5" i="2"/>
  <c r="C33" i="2"/>
  <c r="C58" i="2"/>
  <c r="C86" i="2"/>
  <c r="E101" i="2"/>
  <c r="C111" i="2"/>
  <c r="C139" i="2"/>
  <c r="E154" i="2"/>
  <c r="C164" i="2"/>
  <c r="E179" i="2"/>
  <c r="C192" i="2"/>
  <c r="C217" i="2"/>
  <c r="E232" i="2"/>
  <c r="C245" i="2"/>
  <c r="C270" i="2"/>
  <c r="E285" i="2"/>
  <c r="C298" i="2"/>
  <c r="C323" i="2"/>
  <c r="C351" i="2"/>
  <c r="E366" i="2"/>
  <c r="C376" i="2"/>
  <c r="E391" i="2"/>
  <c r="C404" i="2"/>
  <c r="C429" i="2"/>
  <c r="C457" i="2"/>
  <c r="C482" i="2"/>
  <c r="E631" i="2"/>
  <c r="C616" i="2"/>
  <c r="B631" i="2"/>
  <c r="E737" i="2"/>
  <c r="C722" i="2"/>
  <c r="B737" i="2"/>
  <c r="E843" i="2"/>
  <c r="C828" i="2"/>
  <c r="B843" i="2"/>
  <c r="C962" i="2"/>
  <c r="E974" i="2"/>
  <c r="B550" i="2"/>
  <c r="E656" i="2"/>
  <c r="C641" i="2"/>
  <c r="E550" i="2"/>
  <c r="E603" i="2"/>
  <c r="C588" i="2"/>
  <c r="B603" i="2"/>
  <c r="E709" i="2"/>
  <c r="C694" i="2"/>
  <c r="B709" i="2"/>
  <c r="E815" i="2"/>
  <c r="C800" i="2"/>
  <c r="B815" i="2"/>
  <c r="E896" i="2"/>
  <c r="R40" i="1"/>
  <c r="S40" i="1" s="1"/>
  <c r="B896" i="2"/>
  <c r="E921" i="2"/>
  <c r="B1002" i="2"/>
  <c r="E1055" i="2"/>
  <c r="C1041" i="2"/>
  <c r="E51" i="1"/>
  <c r="E53" i="1" s="1"/>
  <c r="I51" i="1"/>
  <c r="I53" i="1" s="1"/>
  <c r="M51" i="1"/>
  <c r="M53" i="1" s="1"/>
  <c r="B949" i="2"/>
  <c r="E1027" i="2"/>
  <c r="C1013" i="2"/>
  <c r="R24" i="1"/>
  <c r="S24" i="1" s="1"/>
  <c r="R10" i="1"/>
  <c r="S10" i="1" s="1"/>
  <c r="R14" i="1"/>
  <c r="S14" i="1" s="1"/>
  <c r="R18" i="1"/>
  <c r="S18" i="1" s="1"/>
  <c r="R22" i="1"/>
  <c r="S22" i="1" s="1"/>
  <c r="R26" i="1"/>
  <c r="S26" i="1" s="1"/>
  <c r="R30" i="1"/>
  <c r="S30" i="1" s="1"/>
  <c r="R34" i="1"/>
  <c r="S34" i="1" s="1"/>
  <c r="R38" i="1"/>
  <c r="S38" i="1" s="1"/>
  <c r="R42" i="1"/>
  <c r="S42" i="1" s="1"/>
  <c r="C51" i="1"/>
  <c r="C53" i="1" s="1"/>
  <c r="G51" i="1"/>
  <c r="G53" i="1" s="1"/>
  <c r="K51" i="1"/>
  <c r="K53" i="1" s="1"/>
  <c r="O51" i="1"/>
  <c r="O53" i="1" s="1"/>
  <c r="R4" i="1"/>
  <c r="S4" i="1" s="1"/>
  <c r="R8" i="1"/>
  <c r="S8" i="1" s="1"/>
  <c r="R12" i="1"/>
  <c r="S12" i="1" s="1"/>
  <c r="R13" i="1"/>
  <c r="S13" i="1" s="1"/>
  <c r="R17" i="1"/>
  <c r="S17" i="1" s="1"/>
  <c r="R21" i="1"/>
  <c r="S21" i="1" s="1"/>
  <c r="R25" i="1"/>
  <c r="S25" i="1" s="1"/>
  <c r="R29" i="1"/>
  <c r="S29" i="1" s="1"/>
  <c r="R33" i="1"/>
  <c r="S33" i="1" s="1"/>
  <c r="R37" i="1"/>
  <c r="S37" i="1" s="1"/>
  <c r="R41" i="1"/>
  <c r="S41" i="1" s="1"/>
  <c r="R7" i="1"/>
  <c r="S7" i="1" s="1"/>
  <c r="R11" i="1"/>
  <c r="S11" i="1" s="1"/>
  <c r="R16" i="1"/>
  <c r="S16" i="1" s="1"/>
  <c r="R20" i="1"/>
  <c r="S20" i="1" s="1"/>
  <c r="R28" i="1"/>
  <c r="S28" i="1" s="1"/>
  <c r="R32" i="1"/>
  <c r="S32" i="1" s="1"/>
  <c r="R36" i="1"/>
  <c r="S36" i="1" s="1"/>
  <c r="T34" i="1" l="1"/>
  <c r="T33" i="1"/>
  <c r="T8" i="1"/>
  <c r="T35" i="1"/>
  <c r="T24" i="1"/>
  <c r="T22" i="1"/>
  <c r="T20" i="1"/>
  <c r="T18" i="1"/>
  <c r="T38" i="1"/>
  <c r="T36" i="1"/>
  <c r="T39" i="1"/>
  <c r="T28" i="1"/>
  <c r="T41" i="1"/>
  <c r="T7" i="1"/>
  <c r="T12" i="1"/>
  <c r="T26" i="1"/>
  <c r="T32" i="1"/>
  <c r="T11" i="1"/>
  <c r="T29" i="1"/>
  <c r="T13" i="1"/>
  <c r="T14" i="1"/>
  <c r="T31" i="1"/>
  <c r="T23" i="1"/>
  <c r="T15" i="1"/>
  <c r="T30" i="1"/>
  <c r="T37" i="1"/>
  <c r="T9" i="1"/>
  <c r="T25" i="1"/>
  <c r="T6" i="1"/>
  <c r="T21" i="1"/>
  <c r="T42" i="1"/>
  <c r="T40" i="1"/>
  <c r="T16" i="1"/>
  <c r="T17" i="1"/>
  <c r="T4" i="1"/>
  <c r="T3" i="1"/>
  <c r="T10" i="1"/>
  <c r="T27" i="1"/>
  <c r="T19" i="1"/>
  <c r="T5" i="1"/>
  <c r="U19" i="1" l="1"/>
  <c r="I444" i="2" s="1"/>
  <c r="U13" i="1"/>
  <c r="I285" i="2" s="1"/>
  <c r="U17" i="1"/>
  <c r="I391" i="2" s="1"/>
  <c r="U37" i="1"/>
  <c r="I921" i="2" s="1"/>
  <c r="U33" i="1"/>
  <c r="I815" i="2" s="1"/>
  <c r="U11" i="1"/>
  <c r="I232" i="2" s="1"/>
  <c r="U7" i="1"/>
  <c r="I126" i="2" s="1"/>
  <c r="U9" i="1"/>
  <c r="I179" i="2" s="1"/>
  <c r="U12" i="1"/>
  <c r="I260" i="2" s="1"/>
  <c r="U27" i="1"/>
  <c r="I656" i="2" s="1"/>
  <c r="U21" i="1"/>
  <c r="I497" i="2" s="1"/>
  <c r="U10" i="1"/>
  <c r="I207" i="2" s="1"/>
  <c r="U16" i="1"/>
  <c r="I366" i="2" s="1"/>
  <c r="U32" i="1"/>
  <c r="I790" i="2" s="1"/>
  <c r="U35" i="1"/>
  <c r="I868" i="2" s="1"/>
  <c r="U42" i="1"/>
  <c r="I1055" i="2" s="1"/>
  <c r="U40" i="1"/>
  <c r="I1002" i="2" s="1"/>
  <c r="U41" i="1"/>
  <c r="I1027" i="2" s="1"/>
  <c r="U23" i="1"/>
  <c r="I550" i="2" s="1"/>
  <c r="U28" i="1"/>
  <c r="I684" i="2" s="1"/>
  <c r="U29" i="1"/>
  <c r="I709" i="2" s="1"/>
  <c r="U22" i="1"/>
  <c r="I525" i="2" s="1"/>
  <c r="U25" i="1"/>
  <c r="I603" i="2" s="1"/>
  <c r="U26" i="1"/>
  <c r="I631" i="2" s="1"/>
  <c r="U18" i="1"/>
  <c r="I419" i="2" s="1"/>
  <c r="U38" i="1"/>
  <c r="I949" i="2" s="1"/>
  <c r="U36" i="1"/>
  <c r="I896" i="2" s="1"/>
  <c r="U30" i="1"/>
  <c r="I737" i="2" s="1"/>
  <c r="U20" i="1"/>
  <c r="I472" i="2" s="1"/>
  <c r="U14" i="1"/>
  <c r="I313" i="2" s="1"/>
  <c r="U15" i="1"/>
  <c r="I338" i="2" s="1"/>
  <c r="U34" i="1"/>
  <c r="I843" i="2" s="1"/>
  <c r="U8" i="1"/>
  <c r="I154" i="2" s="1"/>
  <c r="U24" i="1"/>
  <c r="I578" i="2" s="1"/>
  <c r="U4" i="1"/>
  <c r="I48" i="2" s="1"/>
  <c r="U3" i="1"/>
  <c r="I20" i="2" s="1"/>
  <c r="U39" i="1"/>
  <c r="I974" i="2" s="1"/>
  <c r="U6" i="1"/>
  <c r="I101" i="2" s="1"/>
  <c r="U31" i="1"/>
  <c r="I762" i="2" s="1"/>
  <c r="U5" i="1"/>
  <c r="I73" i="2" s="1"/>
</calcChain>
</file>

<file path=xl/sharedStrings.xml><?xml version="1.0" encoding="utf-8"?>
<sst xmlns="http://schemas.openxmlformats.org/spreadsheetml/2006/main" count="701" uniqueCount="125">
  <si>
    <t>نام درس</t>
  </si>
  <si>
    <t>نام دبیر</t>
  </si>
  <si>
    <t>میانگین کلاسی</t>
  </si>
  <si>
    <t xml:space="preserve">درصد قبولی </t>
  </si>
  <si>
    <t>تجدید</t>
  </si>
  <si>
    <t>حمع کل</t>
  </si>
  <si>
    <t>جمع نمرات</t>
  </si>
  <si>
    <t>نمره ندارد</t>
  </si>
  <si>
    <t>مواد درسی</t>
  </si>
  <si>
    <t>نام و نام خانوادگی</t>
  </si>
  <si>
    <t>کلاس</t>
  </si>
  <si>
    <t>رتبه شما در کلاس</t>
  </si>
  <si>
    <t>نام دبیرستان</t>
  </si>
  <si>
    <t>نام اداره</t>
  </si>
  <si>
    <t>نوع کارنامه</t>
  </si>
  <si>
    <t xml:space="preserve">سال تحصیلی </t>
  </si>
  <si>
    <t xml:space="preserve">ماه </t>
  </si>
  <si>
    <t xml:space="preserve">پایه </t>
  </si>
  <si>
    <t>نمره دارد</t>
  </si>
  <si>
    <t>معدل کل</t>
  </si>
  <si>
    <t>today</t>
  </si>
  <si>
    <t>end</t>
  </si>
  <si>
    <t>-</t>
  </si>
  <si>
    <t>نمرات  10-14</t>
  </si>
  <si>
    <t>نمرات  14-16</t>
  </si>
  <si>
    <t>نمرات  16-18</t>
  </si>
  <si>
    <t>نمرات  18-20</t>
  </si>
  <si>
    <t>نمرات 20</t>
  </si>
  <si>
    <t>تربیت بدنی</t>
  </si>
  <si>
    <t>قرآن</t>
  </si>
  <si>
    <t xml:space="preserve">معارف اسلامی </t>
  </si>
  <si>
    <t>قرائت فارسی</t>
  </si>
  <si>
    <t>املاء</t>
  </si>
  <si>
    <t>انشاء</t>
  </si>
  <si>
    <t>عربی</t>
  </si>
  <si>
    <t>زبان انگلیسی</t>
  </si>
  <si>
    <t>علوم تجربی</t>
  </si>
  <si>
    <t>ریاضی</t>
  </si>
  <si>
    <t>مطالعات</t>
  </si>
  <si>
    <t>فرهنگ و هنر</t>
  </si>
  <si>
    <t>کار و فناوری</t>
  </si>
  <si>
    <t>تفکر</t>
  </si>
  <si>
    <t>انضباط</t>
  </si>
  <si>
    <t>پایه</t>
  </si>
  <si>
    <t xml:space="preserve">کارنامه </t>
  </si>
  <si>
    <t>آخرین بازدید</t>
  </si>
  <si>
    <t xml:space="preserve">اختلاف </t>
  </si>
  <si>
    <t>هفتم</t>
  </si>
  <si>
    <t>معاون آموزشی</t>
  </si>
  <si>
    <t>ملاحظات</t>
  </si>
  <si>
    <t>نظر معاون آموزشی</t>
  </si>
  <si>
    <t>نمره</t>
  </si>
  <si>
    <t xml:space="preserve">پیام مدیر </t>
  </si>
  <si>
    <t>سال تحصیلی</t>
  </si>
  <si>
    <t xml:space="preserve">نمودار میانگین کلاسی </t>
  </si>
  <si>
    <t>تعداد تکراری</t>
  </si>
  <si>
    <t>حذف تکراری ها</t>
  </si>
  <si>
    <t>رتبه بندی</t>
  </si>
  <si>
    <t xml:space="preserve">رنبه بندی </t>
  </si>
  <si>
    <t>آدرس سایت سراج دانش :   www.serajedanesh.ir</t>
  </si>
  <si>
    <t>786@132-SerajeDanesh&lt;&gt;حافظ</t>
  </si>
  <si>
    <t>میان نوبت اول</t>
  </si>
  <si>
    <t>1400-1401</t>
  </si>
  <si>
    <t>آذرماه</t>
  </si>
  <si>
    <t>سلامتی و موفقیت شما آرزوی ماست</t>
  </si>
  <si>
    <t xml:space="preserve">آقاخانی </t>
  </si>
  <si>
    <t>احمدی-سیدسینا</t>
  </si>
  <si>
    <t>احمدی-محمدرضا</t>
  </si>
  <si>
    <t>افشار-محمدحسین</t>
  </si>
  <si>
    <t>امیری پری-علیرضا</t>
  </si>
  <si>
    <t>براتی-ابوالفضل</t>
  </si>
  <si>
    <t>برنائی-محمدمتین</t>
  </si>
  <si>
    <t>پارسه-محمدحسین</t>
  </si>
  <si>
    <t>تركمان پری-ابوالفضل</t>
  </si>
  <si>
    <t>جانی-مهدی</t>
  </si>
  <si>
    <t>جدی مشتقین-مهدی</t>
  </si>
  <si>
    <t>جدی مشتقین-ماهان</t>
  </si>
  <si>
    <t>جعفری-مصطفی</t>
  </si>
  <si>
    <t>جهانبخش-امیرعباس</t>
  </si>
  <si>
    <t>حسینی-امیرحسین</t>
  </si>
  <si>
    <t>حفیظی بارجین-حسین</t>
  </si>
  <si>
    <t>حقیقی-امیرمهدی</t>
  </si>
  <si>
    <t>دانشور-ابوالفضل</t>
  </si>
  <si>
    <t>راسخی-علی</t>
  </si>
  <si>
    <t>رضائی-امیرماهان</t>
  </si>
  <si>
    <t>سپهری-ابوالفضل</t>
  </si>
  <si>
    <t>شاه حسینی فوزی-میكائیل</t>
  </si>
  <si>
    <t>شعبانی-ایلیا</t>
  </si>
  <si>
    <t>شیخی-سبحان</t>
  </si>
  <si>
    <t>ظفری-محمدحسین</t>
  </si>
  <si>
    <t>عامری هفتادری-ایلیا</t>
  </si>
  <si>
    <t>عربی-امیرمحمد</t>
  </si>
  <si>
    <t>فروزان-محمدرضا</t>
  </si>
  <si>
    <t>فروزان-عبدالاحد</t>
  </si>
  <si>
    <t>كطولی-محمد</t>
  </si>
  <si>
    <t>كلهر-امیررضا</t>
  </si>
  <si>
    <t>مردآزاد-حمیدرضا</t>
  </si>
  <si>
    <t>ناصرمقدسی-بردیا</t>
  </si>
  <si>
    <t>نیك پورمهربانی-بنیامین</t>
  </si>
  <si>
    <t>هاشمی-مهدی</t>
  </si>
  <si>
    <t>هاشمی فرزین-محمدامین</t>
  </si>
  <si>
    <t xml:space="preserve">شاه حسینی </t>
  </si>
  <si>
    <t xml:space="preserve">قسمتی </t>
  </si>
  <si>
    <t>ناصری</t>
  </si>
  <si>
    <t>ایمیل: Fakhar919@gmail.com</t>
  </si>
  <si>
    <t xml:space="preserve">بنی هاشم </t>
  </si>
  <si>
    <t>خدایی</t>
  </si>
  <si>
    <t>فخارمنش</t>
  </si>
  <si>
    <t>قلعه نویی</t>
  </si>
  <si>
    <t>حیدری</t>
  </si>
  <si>
    <t>اسدی</t>
  </si>
  <si>
    <t>درویشی</t>
  </si>
  <si>
    <t>ساداتی -سیدطاها</t>
  </si>
  <si>
    <t>زرنوشه -محمدعرفان</t>
  </si>
  <si>
    <t>عسگری -محمدعرفان</t>
  </si>
  <si>
    <t>علی آبادی-محمدمهدی</t>
  </si>
  <si>
    <t>دبيرستان خدایی</t>
  </si>
  <si>
    <t>ناحیه 2</t>
  </si>
  <si>
    <t xml:space="preserve">منتظر پیشنهادات و سفارشات شما هستیم </t>
  </si>
  <si>
    <t xml:space="preserve"> </t>
  </si>
  <si>
    <r>
      <t xml:space="preserve">برای استفاده از این فایل ، </t>
    </r>
    <r>
      <rPr>
        <b/>
        <sz val="16"/>
        <color rgb="FF002060"/>
        <rFont val="B Titr"/>
        <charset val="178"/>
      </rPr>
      <t>حتما آن را خریداری</t>
    </r>
    <r>
      <rPr>
        <b/>
        <sz val="16"/>
        <color rgb="FFFF0000"/>
        <rFont val="B Titr"/>
        <charset val="178"/>
      </rPr>
      <t xml:space="preserve"> نمائید.</t>
    </r>
  </si>
  <si>
    <t xml:space="preserve">با تشکر از حمایت و خریداری شما </t>
  </si>
  <si>
    <t>پیام مدیر در کارنامه</t>
  </si>
  <si>
    <t>پشتیبانی :  4  510  840  0939 ( تلگرام ،واتساپ ، ایتا ، شاد ، روبیکا )</t>
  </si>
  <si>
    <t>وبلاگ ما :     Fakharmanesh.Blog.ir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</si>
</sst>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Calibri"/>
      <family val="2"/>
      <charset val="178"/>
      <scheme val="minor"/>
    </font>
    <font>
      <sz val="10"/>
      <color theme="1"/>
      <name val="B Titr"/>
      <charset val="178"/>
    </font>
    <font>
      <sz val="10"/>
      <color theme="1"/>
      <name val="Arial"/>
      <family val="2"/>
    </font>
    <font>
      <sz val="7"/>
      <color theme="1"/>
      <name val="B Titr"/>
      <charset val="178"/>
    </font>
    <font>
      <sz val="11"/>
      <color theme="1"/>
      <name val="B Titr"/>
      <charset val="178"/>
    </font>
    <font>
      <sz val="12"/>
      <color theme="1"/>
      <name val="B Titr"/>
      <charset val="178"/>
    </font>
    <font>
      <sz val="12"/>
      <color theme="1"/>
      <name val="Calibri"/>
      <family val="2"/>
      <charset val="178"/>
      <scheme val="minor"/>
    </font>
    <font>
      <sz val="14"/>
      <color theme="1"/>
      <name val="B Titr"/>
      <charset val="178"/>
    </font>
    <font>
      <sz val="14"/>
      <color theme="1"/>
      <name val="Calibri"/>
      <family val="2"/>
      <charset val="178"/>
      <scheme val="minor"/>
    </font>
    <font>
      <u/>
      <sz val="11"/>
      <color theme="10"/>
      <name val="Calibri"/>
      <family val="2"/>
      <charset val="178"/>
      <scheme val="minor"/>
    </font>
    <font>
      <b/>
      <sz val="16"/>
      <color rgb="FFFF0000"/>
      <name val="B Titr"/>
      <charset val="178"/>
    </font>
    <font>
      <sz val="11"/>
      <color rgb="FFFF0000"/>
      <name val="B Titr"/>
      <charset val="178"/>
    </font>
    <font>
      <b/>
      <sz val="12"/>
      <color theme="1"/>
      <name val="B Titr"/>
      <charset val="178"/>
    </font>
    <font>
      <b/>
      <sz val="12"/>
      <color theme="1"/>
      <name val="Arial"/>
      <family val="2"/>
    </font>
    <font>
      <b/>
      <sz val="10"/>
      <color theme="1"/>
      <name val="B Titr"/>
      <charset val="178"/>
    </font>
    <font>
      <sz val="10"/>
      <color rgb="FFFFFF00"/>
      <name val="B Titr"/>
      <charset val="178"/>
    </font>
    <font>
      <b/>
      <sz val="12"/>
      <color rgb="FFFFFF00"/>
      <name val="Arial"/>
      <family val="2"/>
    </font>
    <font>
      <sz val="10"/>
      <color theme="1"/>
      <name val="Calibri"/>
      <family val="2"/>
      <charset val="178"/>
      <scheme val="minor"/>
    </font>
    <font>
      <b/>
      <sz val="11"/>
      <color theme="1"/>
      <name val="B Titr"/>
      <charset val="178"/>
    </font>
    <font>
      <b/>
      <sz val="16"/>
      <color theme="0"/>
      <name val="B Titr"/>
      <charset val="178"/>
    </font>
    <font>
      <sz val="11"/>
      <color theme="0"/>
      <name val="B Titr"/>
      <charset val="178"/>
    </font>
    <font>
      <b/>
      <sz val="14"/>
      <color theme="0"/>
      <name val="B Titr"/>
      <charset val="178"/>
    </font>
    <font>
      <sz val="14"/>
      <color theme="0"/>
      <name val="B Titr"/>
      <charset val="178"/>
    </font>
    <font>
      <b/>
      <sz val="16"/>
      <color rgb="FF002060"/>
      <name val="B Titr"/>
      <charset val="178"/>
    </font>
    <font>
      <b/>
      <sz val="16"/>
      <color rgb="FF7030A0"/>
      <name val="B Titr"/>
      <charset val="178"/>
    </font>
  </fonts>
  <fills count="1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0" xfId="0" applyProtection="1"/>
    <xf numFmtId="0" fontId="3" fillId="0" borderId="0" xfId="0" applyFont="1" applyAlignment="1" applyProtection="1">
      <alignment shrinkToFit="1"/>
      <protection hidden="1"/>
    </xf>
    <xf numFmtId="0" fontId="2" fillId="0" borderId="0" xfId="0" applyFont="1" applyAlignment="1" applyProtection="1">
      <alignment shrinkToFit="1"/>
      <protection hidden="1"/>
    </xf>
    <xf numFmtId="0" fontId="4" fillId="0" borderId="0" xfId="0" applyFont="1" applyAlignment="1" applyProtection="1">
      <alignment horizontal="center" vertical="center" shrinkToFit="1"/>
      <protection hidden="1"/>
    </xf>
    <xf numFmtId="14" fontId="0" fillId="0" borderId="0" xfId="0" applyNumberFormat="1" applyProtection="1"/>
    <xf numFmtId="0" fontId="3" fillId="0" borderId="4" xfId="0" applyFont="1" applyBorder="1" applyAlignment="1" applyProtection="1">
      <alignment horizontal="center" shrinkToFit="1"/>
      <protection hidden="1"/>
    </xf>
    <xf numFmtId="0" fontId="3" fillId="0" borderId="0" xfId="0" applyFont="1" applyAlignment="1" applyProtection="1">
      <alignment horizontal="center" shrinkToFit="1"/>
      <protection hidden="1"/>
    </xf>
    <xf numFmtId="0" fontId="14" fillId="2" borderId="1" xfId="0" applyFont="1" applyFill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 shrinkToFit="1"/>
      <protection locked="0"/>
    </xf>
    <xf numFmtId="0" fontId="3" fillId="0" borderId="0" xfId="0" applyFont="1" applyAlignment="1" applyProtection="1">
      <alignment horizontal="center" vertical="center" shrinkToFit="1"/>
      <protection hidden="1"/>
    </xf>
    <xf numFmtId="0" fontId="2" fillId="0" borderId="0" xfId="0" applyFont="1" applyAlignment="1" applyProtection="1">
      <alignment horizontal="center" vertical="center" shrinkToFit="1"/>
      <protection hidden="1"/>
    </xf>
    <xf numFmtId="0" fontId="12" fillId="5" borderId="17" xfId="0" applyFont="1" applyFill="1" applyBorder="1" applyAlignment="1" applyProtection="1">
      <alignment horizontal="center" vertical="center" shrinkToFit="1"/>
      <protection hidden="1"/>
    </xf>
    <xf numFmtId="0" fontId="5" fillId="4" borderId="6" xfId="0" applyFont="1" applyFill="1" applyBorder="1" applyAlignment="1" applyProtection="1">
      <alignment horizontal="right" vertical="center" shrinkToFit="1"/>
      <protection hidden="1"/>
    </xf>
    <xf numFmtId="0" fontId="5" fillId="4" borderId="6" xfId="0" applyFont="1" applyFill="1" applyBorder="1" applyAlignment="1" applyProtection="1">
      <alignment horizontal="center" vertical="center" shrinkToFit="1"/>
      <protection hidden="1"/>
    </xf>
    <xf numFmtId="0" fontId="5" fillId="4" borderId="6" xfId="0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shrinkToFit="1"/>
      <protection hidden="1"/>
    </xf>
    <xf numFmtId="0" fontId="5" fillId="0" borderId="0" xfId="0" applyFont="1" applyAlignment="1" applyProtection="1">
      <alignment shrinkToFit="1"/>
      <protection hidden="1"/>
    </xf>
    <xf numFmtId="0" fontId="5" fillId="0" borderId="0" xfId="0" applyFont="1" applyBorder="1" applyAlignment="1" applyProtection="1">
      <alignment horizontal="center" shrinkToFit="1"/>
      <protection hidden="1"/>
    </xf>
    <xf numFmtId="0" fontId="5" fillId="0" borderId="4" xfId="0" applyFont="1" applyBorder="1" applyAlignment="1" applyProtection="1">
      <alignment horizontal="center" shrinkToFit="1"/>
      <protection hidden="1"/>
    </xf>
    <xf numFmtId="0" fontId="12" fillId="5" borderId="16" xfId="0" applyFont="1" applyFill="1" applyBorder="1" applyAlignment="1" applyProtection="1">
      <alignment horizontal="center" vertical="center" shrinkToFit="1"/>
      <protection hidden="1"/>
    </xf>
    <xf numFmtId="0" fontId="5" fillId="12" borderId="8" xfId="0" applyFont="1" applyFill="1" applyBorder="1" applyAlignment="1" applyProtection="1">
      <alignment horizontal="center" vertical="center" shrinkToFit="1"/>
      <protection hidden="1"/>
    </xf>
    <xf numFmtId="0" fontId="5" fillId="0" borderId="8" xfId="0" applyFont="1" applyBorder="1" applyAlignment="1" applyProtection="1">
      <alignment shrinkToFit="1"/>
      <protection hidden="1"/>
    </xf>
    <xf numFmtId="0" fontId="5" fillId="0" borderId="8" xfId="0" applyFont="1" applyBorder="1" applyAlignment="1" applyProtection="1">
      <alignment horizontal="center" shrinkToFit="1"/>
      <protection hidden="1"/>
    </xf>
    <xf numFmtId="0" fontId="5" fillId="0" borderId="20" xfId="0" applyFont="1" applyBorder="1" applyAlignment="1" applyProtection="1">
      <alignment horizontal="center" shrinkToFit="1"/>
      <protection hidden="1"/>
    </xf>
    <xf numFmtId="0" fontId="3" fillId="0" borderId="19" xfId="0" applyFont="1" applyBorder="1" applyAlignment="1" applyProtection="1">
      <alignment shrinkToFit="1"/>
      <protection hidden="1"/>
    </xf>
    <xf numFmtId="0" fontId="4" fillId="0" borderId="0" xfId="0" applyFont="1" applyFill="1" applyBorder="1" applyAlignment="1" applyProtection="1">
      <alignment horizontal="center" vertical="center" shrinkToFit="1"/>
      <protection hidden="1"/>
    </xf>
    <xf numFmtId="0" fontId="5" fillId="0" borderId="21" xfId="0" applyFont="1" applyFill="1" applyBorder="1" applyAlignment="1" applyProtection="1">
      <alignment horizontal="center" vertical="center" shrinkToFit="1"/>
      <protection hidden="1"/>
    </xf>
    <xf numFmtId="0" fontId="12" fillId="8" borderId="17" xfId="0" applyFont="1" applyFill="1" applyBorder="1" applyAlignment="1" applyProtection="1">
      <alignment horizontal="center" vertical="top" shrinkToFit="1"/>
      <protection hidden="1"/>
    </xf>
    <xf numFmtId="0" fontId="1" fillId="4" borderId="13" xfId="0" applyFont="1" applyFill="1" applyBorder="1" applyAlignment="1" applyProtection="1">
      <alignment horizontal="center" vertical="center" shrinkToFit="1"/>
      <protection hidden="1"/>
    </xf>
    <xf numFmtId="0" fontId="1" fillId="4" borderId="14" xfId="0" applyFont="1" applyFill="1" applyBorder="1" applyAlignment="1" applyProtection="1">
      <alignment horizontal="center" vertical="center" shrinkToFit="1"/>
      <protection hidden="1"/>
    </xf>
    <xf numFmtId="0" fontId="1" fillId="4" borderId="15" xfId="0" applyFont="1" applyFill="1" applyBorder="1" applyAlignment="1" applyProtection="1">
      <alignment horizontal="center" vertical="center" shrinkToFit="1"/>
      <protection hidden="1"/>
    </xf>
    <xf numFmtId="0" fontId="5" fillId="4" borderId="12" xfId="0" applyFont="1" applyFill="1" applyBorder="1" applyAlignment="1" applyProtection="1">
      <alignment horizontal="center" vertical="center" shrinkToFit="1"/>
      <protection hidden="1"/>
    </xf>
    <xf numFmtId="0" fontId="5" fillId="4" borderId="2" xfId="0" applyFont="1" applyFill="1" applyBorder="1" applyAlignment="1" applyProtection="1">
      <alignment horizontal="center" vertical="center" shrinkToFit="1"/>
      <protection hidden="1"/>
    </xf>
    <xf numFmtId="0" fontId="5" fillId="4" borderId="10" xfId="0" applyFont="1" applyFill="1" applyBorder="1" applyAlignment="1" applyProtection="1">
      <alignment horizontal="center" vertical="center" shrinkToFit="1"/>
      <protection hidden="1"/>
    </xf>
    <xf numFmtId="0" fontId="1" fillId="4" borderId="11" xfId="0" applyFont="1" applyFill="1" applyBorder="1" applyAlignment="1" applyProtection="1">
      <alignment horizontal="right" vertical="center" shrinkToFit="1"/>
      <protection hidden="1"/>
    </xf>
    <xf numFmtId="0" fontId="1" fillId="4" borderId="3" xfId="0" applyFont="1" applyFill="1" applyBorder="1" applyAlignment="1" applyProtection="1">
      <alignment horizontal="right" vertical="center" shrinkToFit="1"/>
      <protection hidden="1"/>
    </xf>
    <xf numFmtId="0" fontId="1" fillId="4" borderId="9" xfId="0" applyFont="1" applyFill="1" applyBorder="1" applyAlignment="1" applyProtection="1">
      <alignment horizontal="right" vertical="center" shrinkToFit="1"/>
      <protection hidden="1"/>
    </xf>
    <xf numFmtId="0" fontId="18" fillId="5" borderId="38" xfId="0" applyFont="1" applyFill="1" applyBorder="1" applyAlignment="1" applyProtection="1">
      <alignment horizontal="center" vertical="center" shrinkToFit="1"/>
      <protection hidden="1"/>
    </xf>
    <xf numFmtId="0" fontId="18" fillId="5" borderId="5" xfId="0" applyFont="1" applyFill="1" applyBorder="1" applyAlignment="1" applyProtection="1">
      <alignment horizontal="center" vertical="center" shrinkToFit="1"/>
      <protection hidden="1"/>
    </xf>
    <xf numFmtId="0" fontId="4" fillId="5" borderId="5" xfId="0" applyFont="1" applyFill="1" applyBorder="1" applyAlignment="1" applyProtection="1">
      <alignment horizontal="center" vertical="center" shrinkToFit="1"/>
      <protection hidden="1"/>
    </xf>
    <xf numFmtId="0" fontId="4" fillId="0" borderId="34" xfId="0" applyFont="1" applyFill="1" applyBorder="1" applyAlignment="1" applyProtection="1">
      <alignment horizontal="center" vertical="center" shrinkToFit="1"/>
      <protection hidden="1"/>
    </xf>
    <xf numFmtId="0" fontId="7" fillId="5" borderId="40" xfId="0" applyFont="1" applyFill="1" applyBorder="1" applyAlignment="1" applyProtection="1">
      <alignment horizontal="center" vertical="center" shrinkToFit="1"/>
      <protection hidden="1"/>
    </xf>
    <xf numFmtId="0" fontId="4" fillId="5" borderId="1" xfId="0" applyFont="1" applyFill="1" applyBorder="1" applyAlignment="1" applyProtection="1">
      <alignment horizontal="center" vertical="center" shrinkToFit="1"/>
      <protection hidden="1"/>
    </xf>
    <xf numFmtId="0" fontId="4" fillId="5" borderId="14" xfId="0" applyFont="1" applyFill="1" applyBorder="1" applyAlignment="1" applyProtection="1">
      <alignment horizontal="center" vertical="center" shrinkToFit="1"/>
      <protection hidden="1"/>
    </xf>
    <xf numFmtId="0" fontId="1" fillId="0" borderId="32" xfId="0" applyFont="1" applyBorder="1" applyAlignment="1" applyProtection="1">
      <alignment horizontal="center" vertical="center" shrinkToFit="1"/>
      <protection hidden="1"/>
    </xf>
    <xf numFmtId="1" fontId="18" fillId="5" borderId="17" xfId="0" applyNumberFormat="1" applyFont="1" applyFill="1" applyBorder="1" applyAlignment="1" applyProtection="1">
      <alignment horizontal="center" vertical="center" shrinkToFit="1"/>
      <protection hidden="1"/>
    </xf>
    <xf numFmtId="1" fontId="5" fillId="4" borderId="12" xfId="0" applyNumberFormat="1" applyFont="1" applyFill="1" applyBorder="1" applyAlignment="1" applyProtection="1">
      <alignment horizontal="center" vertical="center" shrinkToFit="1"/>
      <protection hidden="1"/>
    </xf>
    <xf numFmtId="1" fontId="5" fillId="4" borderId="2" xfId="0" applyNumberFormat="1" applyFont="1" applyFill="1" applyBorder="1" applyAlignment="1" applyProtection="1">
      <alignment horizontal="center" vertical="center" shrinkToFit="1"/>
      <protection hidden="1"/>
    </xf>
    <xf numFmtId="1" fontId="5" fillId="4" borderId="10" xfId="0" applyNumberFormat="1" applyFont="1" applyFill="1" applyBorder="1" applyAlignment="1" applyProtection="1">
      <alignment horizontal="center" vertical="center" shrinkToFit="1"/>
      <protection hidden="1"/>
    </xf>
    <xf numFmtId="1" fontId="4" fillId="5" borderId="5" xfId="0" applyNumberFormat="1" applyFont="1" applyFill="1" applyBorder="1" applyAlignment="1" applyProtection="1">
      <alignment horizontal="center" vertical="center" shrinkToFit="1"/>
      <protection hidden="1"/>
    </xf>
    <xf numFmtId="0" fontId="16" fillId="10" borderId="1" xfId="0" applyFont="1" applyFill="1" applyBorder="1" applyAlignment="1" applyProtection="1">
      <alignment horizontal="center" vertical="center"/>
      <protection hidden="1"/>
    </xf>
    <xf numFmtId="0" fontId="13" fillId="6" borderId="1" xfId="0" applyFont="1" applyFill="1" applyBorder="1" applyAlignment="1" applyProtection="1">
      <alignment horizontal="center" vertical="center"/>
      <protection hidden="1"/>
    </xf>
    <xf numFmtId="0" fontId="16" fillId="11" borderId="1" xfId="0" applyFont="1" applyFill="1" applyBorder="1" applyAlignment="1" applyProtection="1">
      <alignment horizontal="center" vertical="center"/>
      <protection hidden="1"/>
    </xf>
    <xf numFmtId="0" fontId="13" fillId="7" borderId="1" xfId="0" applyFont="1" applyFill="1" applyBorder="1" applyAlignment="1" applyProtection="1">
      <alignment horizontal="center" vertical="center"/>
      <protection hidden="1"/>
    </xf>
    <xf numFmtId="0" fontId="13" fillId="9" borderId="1" xfId="0" applyFont="1" applyFill="1" applyBorder="1" applyAlignment="1" applyProtection="1">
      <alignment horizontal="center" vertical="center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14" fontId="0" fillId="0" borderId="0" xfId="0" applyNumberForma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14" fontId="0" fillId="0" borderId="0" xfId="0" applyNumberFormat="1" applyAlignment="1" applyProtection="1">
      <alignment horizontal="center" vertical="center"/>
      <protection hidden="1"/>
    </xf>
    <xf numFmtId="14" fontId="17" fillId="0" borderId="0" xfId="0" applyNumberFormat="1" applyFont="1" applyAlignment="1" applyProtection="1">
      <alignment horizontal="center" vertical="center"/>
      <protection hidden="1"/>
    </xf>
    <xf numFmtId="0" fontId="17" fillId="0" borderId="0" xfId="0" applyFont="1" applyProtection="1">
      <protection hidden="1"/>
    </xf>
    <xf numFmtId="14" fontId="0" fillId="0" borderId="0" xfId="0" applyNumberFormat="1" applyAlignment="1" applyProtection="1">
      <alignment horizontal="center" vertical="center" shrinkToFit="1"/>
      <protection hidden="1"/>
    </xf>
    <xf numFmtId="0" fontId="9" fillId="0" borderId="0" xfId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13" borderId="0" xfId="0" applyFill="1" applyProtection="1">
      <protection hidden="1"/>
    </xf>
    <xf numFmtId="1" fontId="13" fillId="13" borderId="1" xfId="0" applyNumberFormat="1" applyFont="1" applyFill="1" applyBorder="1" applyAlignment="1" applyProtection="1">
      <alignment horizontal="center" vertical="center" shrinkToFit="1"/>
      <protection hidden="1"/>
    </xf>
    <xf numFmtId="0" fontId="1" fillId="13" borderId="1" xfId="0" applyFont="1" applyFill="1" applyBorder="1" applyAlignment="1" applyProtection="1">
      <alignment horizontal="center" vertical="center" shrinkToFit="1"/>
      <protection hidden="1"/>
    </xf>
    <xf numFmtId="0" fontId="1" fillId="2" borderId="24" xfId="0" applyFont="1" applyFill="1" applyBorder="1" applyAlignment="1" applyProtection="1">
      <alignment horizontal="center" shrinkToFit="1"/>
      <protection hidden="1"/>
    </xf>
    <xf numFmtId="1" fontId="13" fillId="13" borderId="1" xfId="0" applyNumberFormat="1" applyFont="1" applyFill="1" applyBorder="1" applyAlignment="1" applyProtection="1">
      <alignment horizontal="center" vertical="center"/>
      <protection hidden="1"/>
    </xf>
    <xf numFmtId="0" fontId="0" fillId="8" borderId="0" xfId="0" applyFill="1" applyProtection="1">
      <protection hidden="1"/>
    </xf>
    <xf numFmtId="0" fontId="14" fillId="2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shrinkToFit="1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1" fontId="13" fillId="0" borderId="1" xfId="0" applyNumberFormat="1" applyFont="1" applyFill="1" applyBorder="1" applyAlignment="1" applyProtection="1">
      <alignment horizontal="center" vertical="center"/>
      <protection locked="0"/>
    </xf>
    <xf numFmtId="1" fontId="13" fillId="8" borderId="1" xfId="0" applyNumberFormat="1" applyFont="1" applyFill="1" applyBorder="1" applyAlignment="1" applyProtection="1">
      <alignment horizontal="center" vertical="center"/>
      <protection locked="0"/>
    </xf>
    <xf numFmtId="0" fontId="14" fillId="6" borderId="1" xfId="0" applyFont="1" applyFill="1" applyBorder="1" applyAlignment="1" applyProtection="1">
      <alignment horizontal="right"/>
      <protection hidden="1"/>
    </xf>
    <xf numFmtId="0" fontId="15" fillId="10" borderId="1" xfId="0" applyFont="1" applyFill="1" applyBorder="1" applyAlignment="1" applyProtection="1">
      <alignment horizontal="center" vertical="center"/>
      <protection hidden="1"/>
    </xf>
    <xf numFmtId="0" fontId="15" fillId="11" borderId="1" xfId="0" applyFont="1" applyFill="1" applyBorder="1" applyAlignment="1" applyProtection="1">
      <alignment horizontal="center" vertical="center"/>
      <protection hidden="1"/>
    </xf>
    <xf numFmtId="16" fontId="1" fillId="7" borderId="1" xfId="0" applyNumberFormat="1" applyFont="1" applyFill="1" applyBorder="1" applyAlignment="1" applyProtection="1">
      <alignment horizontal="center" vertical="center"/>
      <protection hidden="1"/>
    </xf>
    <xf numFmtId="0" fontId="1" fillId="7" borderId="1" xfId="0" applyFont="1" applyFill="1" applyBorder="1" applyAlignment="1" applyProtection="1">
      <alignment horizontal="center" vertical="center"/>
      <protection hidden="1"/>
    </xf>
    <xf numFmtId="0" fontId="1" fillId="9" borderId="1" xfId="0" applyFont="1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protection hidden="1"/>
    </xf>
    <xf numFmtId="0" fontId="0" fillId="6" borderId="0" xfId="0" applyFill="1" applyProtection="1">
      <protection hidden="1"/>
    </xf>
    <xf numFmtId="0" fontId="0" fillId="0" borderId="0" xfId="0" applyBorder="1" applyAlignment="1" applyProtection="1">
      <alignment wrapText="1" shrinkToFit="1"/>
      <protection hidden="1"/>
    </xf>
    <xf numFmtId="0" fontId="5" fillId="0" borderId="18" xfId="0" applyFont="1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horizontal="center" vertical="center" wrapText="1" shrinkToFit="1"/>
      <protection hidden="1"/>
    </xf>
    <xf numFmtId="0" fontId="3" fillId="0" borderId="0" xfId="0" applyFont="1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7" fillId="2" borderId="24" xfId="0" applyFont="1" applyFill="1" applyBorder="1" applyAlignment="1" applyProtection="1">
      <alignment horizontal="center" vertical="center" shrinkToFit="1"/>
      <protection hidden="1"/>
    </xf>
    <xf numFmtId="0" fontId="5" fillId="0" borderId="18" xfId="0" applyFont="1" applyBorder="1" applyAlignment="1" applyProtection="1">
      <alignment horizontal="center" vertical="center" shrinkToFit="1"/>
      <protection hidden="1"/>
    </xf>
    <xf numFmtId="0" fontId="6" fillId="0" borderId="33" xfId="0" applyFont="1" applyBorder="1" applyAlignment="1" applyProtection="1">
      <alignment horizontal="center" vertical="center" shrinkToFit="1"/>
      <protection hidden="1"/>
    </xf>
    <xf numFmtId="0" fontId="5" fillId="0" borderId="34" xfId="0" applyFont="1" applyBorder="1" applyAlignment="1" applyProtection="1">
      <alignment horizontal="center" vertical="center" wrapText="1" shrinkToFit="1"/>
      <protection hidden="1"/>
    </xf>
    <xf numFmtId="0" fontId="0" fillId="0" borderId="0" xfId="0" applyBorder="1" applyAlignment="1" applyProtection="1">
      <alignment horizontal="center" vertical="center" wrapText="1" shrinkToFit="1"/>
      <protection hidden="1"/>
    </xf>
    <xf numFmtId="0" fontId="0" fillId="0" borderId="4" xfId="0" applyBorder="1" applyAlignment="1" applyProtection="1">
      <alignment horizontal="center" vertical="center" wrapText="1" shrinkToFit="1"/>
      <protection hidden="1"/>
    </xf>
    <xf numFmtId="0" fontId="0" fillId="0" borderId="35" xfId="0" applyBorder="1" applyAlignment="1" applyProtection="1">
      <alignment horizontal="center" vertical="center" wrapText="1" shrinkToFit="1"/>
      <protection hidden="1"/>
    </xf>
    <xf numFmtId="0" fontId="0" fillId="0" borderId="36" xfId="0" applyBorder="1" applyAlignment="1" applyProtection="1">
      <alignment horizontal="center" vertical="center" wrapText="1" shrinkToFit="1"/>
      <protection hidden="1"/>
    </xf>
    <xf numFmtId="0" fontId="0" fillId="0" borderId="37" xfId="0" applyBorder="1" applyAlignment="1" applyProtection="1">
      <alignment horizontal="center" vertical="center" wrapText="1" shrinkToFit="1"/>
      <protection hidden="1"/>
    </xf>
    <xf numFmtId="0" fontId="3" fillId="0" borderId="0" xfId="0" applyFont="1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5" fillId="0" borderId="41" xfId="0" applyFont="1" applyBorder="1" applyAlignment="1" applyProtection="1">
      <alignment horizontal="center" vertical="center" shrinkToFit="1"/>
      <protection hidden="1"/>
    </xf>
    <xf numFmtId="0" fontId="6" fillId="0" borderId="24" xfId="0" applyFont="1" applyBorder="1" applyAlignment="1" applyProtection="1">
      <alignment horizontal="center" vertical="center" shrinkToFit="1"/>
      <protection hidden="1"/>
    </xf>
    <xf numFmtId="0" fontId="5" fillId="0" borderId="5" xfId="0" applyFont="1" applyBorder="1" applyAlignment="1" applyProtection="1">
      <alignment horizontal="center" vertical="center" shrinkToFit="1"/>
      <protection hidden="1"/>
    </xf>
    <xf numFmtId="0" fontId="6" fillId="0" borderId="26" xfId="0" applyFont="1" applyBorder="1" applyAlignment="1" applyProtection="1">
      <alignment horizontal="center" vertical="center" shrinkToFit="1"/>
      <protection hidden="1"/>
    </xf>
    <xf numFmtId="0" fontId="4" fillId="0" borderId="31" xfId="0" applyFont="1" applyBorder="1" applyAlignment="1" applyProtection="1">
      <alignment horizontal="center" vertical="center" shrinkToFit="1"/>
      <protection hidden="1"/>
    </xf>
    <xf numFmtId="0" fontId="0" fillId="0" borderId="29" xfId="0" applyFont="1" applyBorder="1" applyAlignment="1" applyProtection="1">
      <alignment horizontal="center" vertical="center" shrinkToFit="1"/>
      <protection hidden="1"/>
    </xf>
    <xf numFmtId="0" fontId="0" fillId="0" borderId="23" xfId="0" applyFont="1" applyBorder="1" applyAlignment="1" applyProtection="1">
      <alignment horizontal="center" vertical="center" shrinkToFit="1"/>
      <protection hidden="1"/>
    </xf>
    <xf numFmtId="0" fontId="1" fillId="5" borderId="1" xfId="0" applyFont="1" applyFill="1" applyBorder="1" applyAlignment="1" applyProtection="1">
      <alignment horizontal="center" vertical="center" shrinkToFit="1"/>
      <protection hidden="1"/>
    </xf>
    <xf numFmtId="0" fontId="17" fillId="0" borderId="1" xfId="0" applyFont="1" applyBorder="1" applyAlignment="1" applyProtection="1">
      <alignment horizontal="center" vertical="center" shrinkToFit="1"/>
      <protection hidden="1"/>
    </xf>
    <xf numFmtId="0" fontId="6" fillId="4" borderId="0" xfId="0" applyFont="1" applyFill="1" applyBorder="1" applyAlignment="1" applyProtection="1">
      <alignment horizontal="center" vertical="center" shrinkToFit="1"/>
      <protection hidden="1"/>
    </xf>
    <xf numFmtId="0" fontId="0" fillId="4" borderId="0" xfId="0" applyFill="1" applyBorder="1" applyAlignment="1" applyProtection="1">
      <alignment horizontal="center" vertical="center" shrinkToFit="1"/>
      <protection hidden="1"/>
    </xf>
    <xf numFmtId="0" fontId="0" fillId="4" borderId="4" xfId="0" applyFill="1" applyBorder="1" applyAlignment="1" applyProtection="1">
      <alignment horizontal="center" vertical="center" shrinkToFit="1"/>
      <protection hidden="1"/>
    </xf>
    <xf numFmtId="0" fontId="4" fillId="0" borderId="30" xfId="0" applyFont="1" applyBorder="1" applyAlignment="1" applyProtection="1">
      <alignment horizontal="center" vertical="center" shrinkToFit="1"/>
      <protection hidden="1"/>
    </xf>
    <xf numFmtId="0" fontId="0" fillId="0" borderId="27" xfId="0" applyFont="1" applyBorder="1" applyAlignment="1" applyProtection="1">
      <alignment horizontal="center" vertical="center" shrinkToFit="1"/>
      <protection hidden="1"/>
    </xf>
    <xf numFmtId="0" fontId="0" fillId="0" borderId="28" xfId="0" applyFont="1" applyBorder="1" applyAlignment="1" applyProtection="1">
      <alignment horizontal="center" vertical="center" shrinkToFit="1"/>
      <protection hidden="1"/>
    </xf>
    <xf numFmtId="0" fontId="5" fillId="0" borderId="16" xfId="0" applyFont="1" applyBorder="1" applyAlignment="1" applyProtection="1">
      <alignment horizontal="center" vertical="center" shrinkToFit="1"/>
      <protection hidden="1"/>
    </xf>
    <xf numFmtId="0" fontId="0" fillId="0" borderId="39" xfId="0" applyBorder="1" applyAlignment="1" applyProtection="1">
      <alignment horizontal="center" vertical="center" shrinkToFit="1"/>
      <protection hidden="1"/>
    </xf>
    <xf numFmtId="0" fontId="0" fillId="0" borderId="24" xfId="0" applyBorder="1" applyAlignment="1" applyProtection="1">
      <alignment horizontal="center" vertical="center" shrinkToFit="1"/>
      <protection hidden="1"/>
    </xf>
    <xf numFmtId="0" fontId="1" fillId="0" borderId="41" xfId="0" applyFont="1" applyBorder="1" applyAlignment="1" applyProtection="1">
      <alignment horizontal="center" vertical="center" shrinkToFit="1"/>
      <protection hidden="1"/>
    </xf>
    <xf numFmtId="0" fontId="17" fillId="0" borderId="24" xfId="0" applyFont="1" applyBorder="1" applyAlignment="1" applyProtection="1">
      <alignment horizontal="center" vertical="center" shrinkToFit="1"/>
      <protection hidden="1"/>
    </xf>
    <xf numFmtId="0" fontId="7" fillId="0" borderId="41" xfId="0" applyFont="1" applyBorder="1" applyAlignment="1" applyProtection="1">
      <alignment horizontal="center" vertical="center" shrinkToFit="1"/>
      <protection hidden="1"/>
    </xf>
    <xf numFmtId="0" fontId="8" fillId="0" borderId="24" xfId="0" applyFont="1" applyBorder="1" applyAlignment="1" applyProtection="1">
      <alignment horizontal="center" vertical="center" shrinkToFit="1"/>
      <protection hidden="1"/>
    </xf>
    <xf numFmtId="0" fontId="0" fillId="13" borderId="0" xfId="0" applyFill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7" xfId="0" applyBorder="1" applyAlignment="1" applyProtection="1">
      <protection hidden="1"/>
    </xf>
    <xf numFmtId="0" fontId="7" fillId="4" borderId="22" xfId="0" applyFont="1" applyFill="1" applyBorder="1" applyAlignment="1" applyProtection="1">
      <alignment horizontal="right" vertical="center"/>
      <protection locked="0"/>
    </xf>
    <xf numFmtId="0" fontId="0" fillId="0" borderId="25" xfId="0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alignment horizontal="right" vertical="center"/>
      <protection locked="0"/>
    </xf>
    <xf numFmtId="0" fontId="10" fillId="6" borderId="1" xfId="0" applyFont="1" applyFill="1" applyBorder="1" applyAlignment="1" applyProtection="1">
      <alignment horizontal="center" vertical="top" shrinkToFit="1"/>
      <protection hidden="1"/>
    </xf>
    <xf numFmtId="0" fontId="11" fillId="6" borderId="1" xfId="0" applyFont="1" applyFill="1" applyBorder="1" applyAlignment="1" applyProtection="1">
      <alignment horizontal="center" shrinkToFit="1"/>
      <protection hidden="1"/>
    </xf>
    <xf numFmtId="0" fontId="19" fillId="15" borderId="42" xfId="0" applyFont="1" applyFill="1" applyBorder="1" applyAlignment="1" applyProtection="1">
      <alignment horizontal="center" vertical="center"/>
      <protection hidden="1"/>
    </xf>
    <xf numFmtId="0" fontId="19" fillId="15" borderId="43" xfId="0" applyFont="1" applyFill="1" applyBorder="1" applyAlignment="1" applyProtection="1">
      <alignment horizontal="center" vertical="center"/>
      <protection hidden="1"/>
    </xf>
    <xf numFmtId="0" fontId="19" fillId="15" borderId="12" xfId="0" applyFont="1" applyFill="1" applyBorder="1" applyAlignment="1" applyProtection="1">
      <alignment horizontal="center" vertical="center"/>
      <protection hidden="1"/>
    </xf>
    <xf numFmtId="0" fontId="24" fillId="6" borderId="1" xfId="0" applyFont="1" applyFill="1" applyBorder="1" applyAlignment="1" applyProtection="1">
      <alignment horizontal="center" vertical="top" shrinkToFit="1"/>
      <protection hidden="1"/>
    </xf>
    <xf numFmtId="0" fontId="19" fillId="14" borderId="0" xfId="0" applyFont="1" applyFill="1" applyAlignment="1" applyProtection="1">
      <alignment horizontal="center" vertical="center"/>
      <protection hidden="1"/>
    </xf>
    <xf numFmtId="0" fontId="20" fillId="14" borderId="0" xfId="0" applyFont="1" applyFill="1" applyAlignment="1" applyProtection="1">
      <alignment horizontal="center" vertical="center"/>
      <protection hidden="1"/>
    </xf>
    <xf numFmtId="0" fontId="20" fillId="14" borderId="7" xfId="0" applyFont="1" applyFill="1" applyBorder="1" applyAlignment="1" applyProtection="1">
      <alignment horizontal="center" vertical="center"/>
      <protection hidden="1"/>
    </xf>
    <xf numFmtId="0" fontId="19" fillId="14" borderId="44" xfId="0" applyFont="1" applyFill="1" applyBorder="1" applyAlignment="1" applyProtection="1">
      <alignment horizontal="center" vertical="center"/>
      <protection hidden="1"/>
    </xf>
    <xf numFmtId="0" fontId="19" fillId="14" borderId="7" xfId="0" applyFont="1" applyFill="1" applyBorder="1" applyAlignment="1" applyProtection="1">
      <alignment horizontal="center" vertical="center"/>
      <protection hidden="1"/>
    </xf>
    <xf numFmtId="0" fontId="21" fillId="14" borderId="0" xfId="0" applyFont="1" applyFill="1" applyAlignment="1" applyProtection="1">
      <alignment horizontal="center" vertical="center"/>
      <protection hidden="1"/>
    </xf>
    <xf numFmtId="0" fontId="22" fillId="14" borderId="0" xfId="0" applyFont="1" applyFill="1" applyAlignment="1" applyProtection="1">
      <alignment horizontal="center" vertical="center"/>
      <protection hidden="1"/>
    </xf>
    <xf numFmtId="0" fontId="22" fillId="14" borderId="7" xfId="0" applyFont="1" applyFill="1" applyBorder="1" applyAlignment="1" applyProtection="1">
      <alignment horizontal="center" vertical="center"/>
      <protection hidden="1"/>
    </xf>
    <xf numFmtId="0" fontId="19" fillId="14" borderId="44" xfId="0" applyFont="1" applyFill="1" applyBorder="1" applyAlignment="1" applyProtection="1">
      <alignment horizontal="center" vertical="center" shrinkToFit="1"/>
      <protection hidden="1"/>
    </xf>
    <xf numFmtId="0" fontId="19" fillId="14" borderId="0" xfId="0" applyFont="1" applyFill="1" applyAlignment="1" applyProtection="1">
      <alignment horizontal="center" vertical="center" shrinkToFit="1"/>
      <protection hidden="1"/>
    </xf>
    <xf numFmtId="0" fontId="19" fillId="14" borderId="7" xfId="0" applyFont="1" applyFill="1" applyBorder="1" applyAlignment="1" applyProtection="1">
      <alignment horizontal="center" vertical="center" shrinkToFit="1"/>
      <protection hidden="1"/>
    </xf>
  </cellXfs>
  <cellStyles count="2">
    <cellStyle name="Hyperlink" xfId="1" builtinId="8"/>
    <cellStyle name="Normal" xfId="0" builtinId="0"/>
  </cellStyles>
  <dxfs count="87"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00.xml.rels><?xml version="1.0" encoding="UTF-8" standalone="yes"?>
<Relationships xmlns="http://schemas.openxmlformats.org/package/2006/relationships"><Relationship Id="rId2" Type="http://schemas.microsoft.com/office/2011/relationships/chartColorStyle" Target="colors100.xml"/><Relationship Id="rId1" Type="http://schemas.microsoft.com/office/2011/relationships/chartStyle" Target="style100.xml"/></Relationships>
</file>

<file path=xl/charts/_rels/chart101.xml.rels><?xml version="1.0" encoding="UTF-8" standalone="yes"?>
<Relationships xmlns="http://schemas.openxmlformats.org/package/2006/relationships"><Relationship Id="rId2" Type="http://schemas.microsoft.com/office/2011/relationships/chartColorStyle" Target="colors101.xml"/><Relationship Id="rId1" Type="http://schemas.microsoft.com/office/2011/relationships/chartStyle" Target="style101.xml"/></Relationships>
</file>

<file path=xl/charts/_rels/chart102.xml.rels><?xml version="1.0" encoding="UTF-8" standalone="yes"?>
<Relationships xmlns="http://schemas.openxmlformats.org/package/2006/relationships"><Relationship Id="rId2" Type="http://schemas.microsoft.com/office/2011/relationships/chartColorStyle" Target="colors102.xml"/><Relationship Id="rId1" Type="http://schemas.microsoft.com/office/2011/relationships/chartStyle" Target="style102.xml"/></Relationships>
</file>

<file path=xl/charts/_rels/chart103.xml.rels><?xml version="1.0" encoding="UTF-8" standalone="yes"?>
<Relationships xmlns="http://schemas.openxmlformats.org/package/2006/relationships"><Relationship Id="rId2" Type="http://schemas.microsoft.com/office/2011/relationships/chartColorStyle" Target="colors103.xml"/><Relationship Id="rId1" Type="http://schemas.microsoft.com/office/2011/relationships/chartStyle" Target="style103.xml"/></Relationships>
</file>

<file path=xl/charts/_rels/chart104.xml.rels><?xml version="1.0" encoding="UTF-8" standalone="yes"?>
<Relationships xmlns="http://schemas.openxmlformats.org/package/2006/relationships"><Relationship Id="rId2" Type="http://schemas.microsoft.com/office/2011/relationships/chartColorStyle" Target="colors104.xml"/><Relationship Id="rId1" Type="http://schemas.microsoft.com/office/2011/relationships/chartStyle" Target="style104.xml"/></Relationships>
</file>

<file path=xl/charts/_rels/chart105.xml.rels><?xml version="1.0" encoding="UTF-8" standalone="yes"?>
<Relationships xmlns="http://schemas.openxmlformats.org/package/2006/relationships"><Relationship Id="rId2" Type="http://schemas.microsoft.com/office/2011/relationships/chartColorStyle" Target="colors105.xml"/><Relationship Id="rId1" Type="http://schemas.microsoft.com/office/2011/relationships/chartStyle" Target="style105.xml"/></Relationships>
</file>

<file path=xl/charts/_rels/chart106.xml.rels><?xml version="1.0" encoding="UTF-8" standalone="yes"?>
<Relationships xmlns="http://schemas.openxmlformats.org/package/2006/relationships"><Relationship Id="rId2" Type="http://schemas.microsoft.com/office/2011/relationships/chartColorStyle" Target="colors106.xml"/><Relationship Id="rId1" Type="http://schemas.microsoft.com/office/2011/relationships/chartStyle" Target="style106.xml"/></Relationships>
</file>

<file path=xl/charts/_rels/chart107.xml.rels><?xml version="1.0" encoding="UTF-8" standalone="yes"?>
<Relationships xmlns="http://schemas.openxmlformats.org/package/2006/relationships"><Relationship Id="rId2" Type="http://schemas.microsoft.com/office/2011/relationships/chartColorStyle" Target="colors107.xml"/><Relationship Id="rId1" Type="http://schemas.microsoft.com/office/2011/relationships/chartStyle" Target="style107.xml"/></Relationships>
</file>

<file path=xl/charts/_rels/chart108.xml.rels><?xml version="1.0" encoding="UTF-8" standalone="yes"?>
<Relationships xmlns="http://schemas.openxmlformats.org/package/2006/relationships"><Relationship Id="rId2" Type="http://schemas.microsoft.com/office/2011/relationships/chartColorStyle" Target="colors108.xml"/><Relationship Id="rId1" Type="http://schemas.microsoft.com/office/2011/relationships/chartStyle" Target="style108.xml"/></Relationships>
</file>

<file path=xl/charts/_rels/chart109.xml.rels><?xml version="1.0" encoding="UTF-8" standalone="yes"?>
<Relationships xmlns="http://schemas.openxmlformats.org/package/2006/relationships"><Relationship Id="rId2" Type="http://schemas.microsoft.com/office/2011/relationships/chartColorStyle" Target="colors109.xml"/><Relationship Id="rId1" Type="http://schemas.microsoft.com/office/2011/relationships/chartStyle" Target="style10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0.xml.rels><?xml version="1.0" encoding="UTF-8" standalone="yes"?>
<Relationships xmlns="http://schemas.openxmlformats.org/package/2006/relationships"><Relationship Id="rId2" Type="http://schemas.microsoft.com/office/2011/relationships/chartColorStyle" Target="colors110.xml"/><Relationship Id="rId1" Type="http://schemas.microsoft.com/office/2011/relationships/chartStyle" Target="style110.xml"/></Relationships>
</file>

<file path=xl/charts/_rels/chart111.xml.rels><?xml version="1.0" encoding="UTF-8" standalone="yes"?>
<Relationships xmlns="http://schemas.openxmlformats.org/package/2006/relationships"><Relationship Id="rId2" Type="http://schemas.microsoft.com/office/2011/relationships/chartColorStyle" Target="colors111.xml"/><Relationship Id="rId1" Type="http://schemas.microsoft.com/office/2011/relationships/chartStyle" Target="style111.xml"/></Relationships>
</file>

<file path=xl/charts/_rels/chart112.xml.rels><?xml version="1.0" encoding="UTF-8" standalone="yes"?>
<Relationships xmlns="http://schemas.openxmlformats.org/package/2006/relationships"><Relationship Id="rId2" Type="http://schemas.microsoft.com/office/2011/relationships/chartColorStyle" Target="colors112.xml"/><Relationship Id="rId1" Type="http://schemas.microsoft.com/office/2011/relationships/chartStyle" Target="style112.xml"/></Relationships>
</file>

<file path=xl/charts/_rels/chart113.xml.rels><?xml version="1.0" encoding="UTF-8" standalone="yes"?>
<Relationships xmlns="http://schemas.openxmlformats.org/package/2006/relationships"><Relationship Id="rId2" Type="http://schemas.microsoft.com/office/2011/relationships/chartColorStyle" Target="colors113.xml"/><Relationship Id="rId1" Type="http://schemas.microsoft.com/office/2011/relationships/chartStyle" Target="style113.xml"/></Relationships>
</file>

<file path=xl/charts/_rels/chart114.xml.rels><?xml version="1.0" encoding="UTF-8" standalone="yes"?>
<Relationships xmlns="http://schemas.openxmlformats.org/package/2006/relationships"><Relationship Id="rId2" Type="http://schemas.microsoft.com/office/2011/relationships/chartColorStyle" Target="colors114.xml"/><Relationship Id="rId1" Type="http://schemas.microsoft.com/office/2011/relationships/chartStyle" Target="style114.xml"/></Relationships>
</file>

<file path=xl/charts/_rels/chart115.xml.rels><?xml version="1.0" encoding="UTF-8" standalone="yes"?>
<Relationships xmlns="http://schemas.openxmlformats.org/package/2006/relationships"><Relationship Id="rId2" Type="http://schemas.microsoft.com/office/2011/relationships/chartColorStyle" Target="colors115.xml"/><Relationship Id="rId1" Type="http://schemas.microsoft.com/office/2011/relationships/chartStyle" Target="style115.xml"/></Relationships>
</file>

<file path=xl/charts/_rels/chart116.xml.rels><?xml version="1.0" encoding="UTF-8" standalone="yes"?>
<Relationships xmlns="http://schemas.openxmlformats.org/package/2006/relationships"><Relationship Id="rId2" Type="http://schemas.microsoft.com/office/2011/relationships/chartColorStyle" Target="colors116.xml"/><Relationship Id="rId1" Type="http://schemas.microsoft.com/office/2011/relationships/chartStyle" Target="style116.xml"/></Relationships>
</file>

<file path=xl/charts/_rels/chart117.xml.rels><?xml version="1.0" encoding="UTF-8" standalone="yes"?>
<Relationships xmlns="http://schemas.openxmlformats.org/package/2006/relationships"><Relationship Id="rId2" Type="http://schemas.microsoft.com/office/2011/relationships/chartColorStyle" Target="colors117.xml"/><Relationship Id="rId1" Type="http://schemas.microsoft.com/office/2011/relationships/chartStyle" Target="style117.xml"/></Relationships>
</file>

<file path=xl/charts/_rels/chart118.xml.rels><?xml version="1.0" encoding="UTF-8" standalone="yes"?>
<Relationships xmlns="http://schemas.openxmlformats.org/package/2006/relationships"><Relationship Id="rId2" Type="http://schemas.microsoft.com/office/2011/relationships/chartColorStyle" Target="colors118.xml"/><Relationship Id="rId1" Type="http://schemas.microsoft.com/office/2011/relationships/chartStyle" Target="style118.xml"/></Relationships>
</file>

<file path=xl/charts/_rels/chart119.xml.rels><?xml version="1.0" encoding="UTF-8" standalone="yes"?>
<Relationships xmlns="http://schemas.openxmlformats.org/package/2006/relationships"><Relationship Id="rId2" Type="http://schemas.microsoft.com/office/2011/relationships/chartColorStyle" Target="colors119.xml"/><Relationship Id="rId1" Type="http://schemas.microsoft.com/office/2011/relationships/chartStyle" Target="style11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0.xml.rels><?xml version="1.0" encoding="UTF-8" standalone="yes"?>
<Relationships xmlns="http://schemas.openxmlformats.org/package/2006/relationships"><Relationship Id="rId2" Type="http://schemas.microsoft.com/office/2011/relationships/chartColorStyle" Target="colors120.xml"/><Relationship Id="rId1" Type="http://schemas.microsoft.com/office/2011/relationships/chartStyle" Target="style120.xml"/></Relationships>
</file>

<file path=xl/charts/_rels/chart121.xml.rels><?xml version="1.0" encoding="UTF-8" standalone="yes"?>
<Relationships xmlns="http://schemas.openxmlformats.org/package/2006/relationships"><Relationship Id="rId2" Type="http://schemas.microsoft.com/office/2011/relationships/chartColorStyle" Target="colors121.xml"/><Relationship Id="rId1" Type="http://schemas.microsoft.com/office/2011/relationships/chartStyle" Target="style121.xml"/></Relationships>
</file>

<file path=xl/charts/_rels/chart122.xml.rels><?xml version="1.0" encoding="UTF-8" standalone="yes"?>
<Relationships xmlns="http://schemas.openxmlformats.org/package/2006/relationships"><Relationship Id="rId2" Type="http://schemas.microsoft.com/office/2011/relationships/chartColorStyle" Target="colors122.xml"/><Relationship Id="rId1" Type="http://schemas.microsoft.com/office/2011/relationships/chartStyle" Target="style122.xml"/></Relationships>
</file>

<file path=xl/charts/_rels/chart123.xml.rels><?xml version="1.0" encoding="UTF-8" standalone="yes"?>
<Relationships xmlns="http://schemas.openxmlformats.org/package/2006/relationships"><Relationship Id="rId2" Type="http://schemas.microsoft.com/office/2011/relationships/chartColorStyle" Target="colors123.xml"/><Relationship Id="rId1" Type="http://schemas.microsoft.com/office/2011/relationships/chartStyle" Target="style123.xml"/></Relationships>
</file>

<file path=xl/charts/_rels/chart124.xml.rels><?xml version="1.0" encoding="UTF-8" standalone="yes"?>
<Relationships xmlns="http://schemas.openxmlformats.org/package/2006/relationships"><Relationship Id="rId2" Type="http://schemas.microsoft.com/office/2011/relationships/chartColorStyle" Target="colors124.xml"/><Relationship Id="rId1" Type="http://schemas.microsoft.com/office/2011/relationships/chartStyle" Target="style124.xml"/></Relationships>
</file>

<file path=xl/charts/_rels/chart125.xml.rels><?xml version="1.0" encoding="UTF-8" standalone="yes"?>
<Relationships xmlns="http://schemas.openxmlformats.org/package/2006/relationships"><Relationship Id="rId2" Type="http://schemas.microsoft.com/office/2011/relationships/chartColorStyle" Target="colors125.xml"/><Relationship Id="rId1" Type="http://schemas.microsoft.com/office/2011/relationships/chartStyle" Target="style125.xml"/></Relationships>
</file>

<file path=xl/charts/_rels/chart126.xml.rels><?xml version="1.0" encoding="UTF-8" standalone="yes"?>
<Relationships xmlns="http://schemas.openxmlformats.org/package/2006/relationships"><Relationship Id="rId2" Type="http://schemas.microsoft.com/office/2011/relationships/chartColorStyle" Target="colors126.xml"/><Relationship Id="rId1" Type="http://schemas.microsoft.com/office/2011/relationships/chartStyle" Target="style126.xml"/></Relationships>
</file>

<file path=xl/charts/_rels/chart127.xml.rels><?xml version="1.0" encoding="UTF-8" standalone="yes"?>
<Relationships xmlns="http://schemas.openxmlformats.org/package/2006/relationships"><Relationship Id="rId2" Type="http://schemas.microsoft.com/office/2011/relationships/chartColorStyle" Target="colors127.xml"/><Relationship Id="rId1" Type="http://schemas.microsoft.com/office/2011/relationships/chartStyle" Target="style127.xml"/></Relationships>
</file>

<file path=xl/charts/_rels/chart128.xml.rels><?xml version="1.0" encoding="UTF-8" standalone="yes"?>
<Relationships xmlns="http://schemas.openxmlformats.org/package/2006/relationships"><Relationship Id="rId2" Type="http://schemas.microsoft.com/office/2011/relationships/chartColorStyle" Target="colors128.xml"/><Relationship Id="rId1" Type="http://schemas.microsoft.com/office/2011/relationships/chartStyle" Target="style128.xml"/></Relationships>
</file>

<file path=xl/charts/_rels/chart129.xml.rels><?xml version="1.0" encoding="UTF-8" standalone="yes"?>
<Relationships xmlns="http://schemas.openxmlformats.org/package/2006/relationships"><Relationship Id="rId2" Type="http://schemas.microsoft.com/office/2011/relationships/chartColorStyle" Target="colors129.xml"/><Relationship Id="rId1" Type="http://schemas.microsoft.com/office/2011/relationships/chartStyle" Target="style12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30.xml.rels><?xml version="1.0" encoding="UTF-8" standalone="yes"?>
<Relationships xmlns="http://schemas.openxmlformats.org/package/2006/relationships"><Relationship Id="rId2" Type="http://schemas.microsoft.com/office/2011/relationships/chartColorStyle" Target="colors130.xml"/><Relationship Id="rId1" Type="http://schemas.microsoft.com/office/2011/relationships/chartStyle" Target="style130.xml"/></Relationships>
</file>

<file path=xl/charts/_rels/chart131.xml.rels><?xml version="1.0" encoding="UTF-8" standalone="yes"?>
<Relationships xmlns="http://schemas.openxmlformats.org/package/2006/relationships"><Relationship Id="rId2" Type="http://schemas.microsoft.com/office/2011/relationships/chartColorStyle" Target="colors131.xml"/><Relationship Id="rId1" Type="http://schemas.microsoft.com/office/2011/relationships/chartStyle" Target="style131.xml"/></Relationships>
</file>

<file path=xl/charts/_rels/chart132.xml.rels><?xml version="1.0" encoding="UTF-8" standalone="yes"?>
<Relationships xmlns="http://schemas.openxmlformats.org/package/2006/relationships"><Relationship Id="rId2" Type="http://schemas.microsoft.com/office/2011/relationships/chartColorStyle" Target="colors132.xml"/><Relationship Id="rId1" Type="http://schemas.microsoft.com/office/2011/relationships/chartStyle" Target="style132.xml"/></Relationships>
</file>

<file path=xl/charts/_rels/chart133.xml.rels><?xml version="1.0" encoding="UTF-8" standalone="yes"?>
<Relationships xmlns="http://schemas.openxmlformats.org/package/2006/relationships"><Relationship Id="rId2" Type="http://schemas.microsoft.com/office/2011/relationships/chartColorStyle" Target="colors133.xml"/><Relationship Id="rId1" Type="http://schemas.microsoft.com/office/2011/relationships/chartStyle" Target="style133.xml"/></Relationships>
</file>

<file path=xl/charts/_rels/chart134.xml.rels><?xml version="1.0" encoding="UTF-8" standalone="yes"?>
<Relationships xmlns="http://schemas.openxmlformats.org/package/2006/relationships"><Relationship Id="rId2" Type="http://schemas.microsoft.com/office/2011/relationships/chartColorStyle" Target="colors134.xml"/><Relationship Id="rId1" Type="http://schemas.microsoft.com/office/2011/relationships/chartStyle" Target="style134.xml"/></Relationships>
</file>

<file path=xl/charts/_rels/chart135.xml.rels><?xml version="1.0" encoding="UTF-8" standalone="yes"?>
<Relationships xmlns="http://schemas.openxmlformats.org/package/2006/relationships"><Relationship Id="rId2" Type="http://schemas.microsoft.com/office/2011/relationships/chartColorStyle" Target="colors135.xml"/><Relationship Id="rId1" Type="http://schemas.microsoft.com/office/2011/relationships/chartStyle" Target="style135.xml"/></Relationships>
</file>

<file path=xl/charts/_rels/chart136.xml.rels><?xml version="1.0" encoding="UTF-8" standalone="yes"?>
<Relationships xmlns="http://schemas.openxmlformats.org/package/2006/relationships"><Relationship Id="rId2" Type="http://schemas.microsoft.com/office/2011/relationships/chartColorStyle" Target="colors136.xml"/><Relationship Id="rId1" Type="http://schemas.microsoft.com/office/2011/relationships/chartStyle" Target="style136.xml"/></Relationships>
</file>

<file path=xl/charts/_rels/chart137.xml.rels><?xml version="1.0" encoding="UTF-8" standalone="yes"?>
<Relationships xmlns="http://schemas.openxmlformats.org/package/2006/relationships"><Relationship Id="rId2" Type="http://schemas.microsoft.com/office/2011/relationships/chartColorStyle" Target="colors137.xml"/><Relationship Id="rId1" Type="http://schemas.microsoft.com/office/2011/relationships/chartStyle" Target="style137.xml"/></Relationships>
</file>

<file path=xl/charts/_rels/chart138.xml.rels><?xml version="1.0" encoding="UTF-8" standalone="yes"?>
<Relationships xmlns="http://schemas.openxmlformats.org/package/2006/relationships"><Relationship Id="rId2" Type="http://schemas.microsoft.com/office/2011/relationships/chartColorStyle" Target="colors138.xml"/><Relationship Id="rId1" Type="http://schemas.microsoft.com/office/2011/relationships/chartStyle" Target="style138.xml"/></Relationships>
</file>

<file path=xl/charts/_rels/chart139.xml.rels><?xml version="1.0" encoding="UTF-8" standalone="yes"?>
<Relationships xmlns="http://schemas.openxmlformats.org/package/2006/relationships"><Relationship Id="rId2" Type="http://schemas.microsoft.com/office/2011/relationships/chartColorStyle" Target="colors139.xml"/><Relationship Id="rId1" Type="http://schemas.microsoft.com/office/2011/relationships/chartStyle" Target="style13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40.xml.rels><?xml version="1.0" encoding="UTF-8" standalone="yes"?>
<Relationships xmlns="http://schemas.openxmlformats.org/package/2006/relationships"><Relationship Id="rId2" Type="http://schemas.microsoft.com/office/2011/relationships/chartColorStyle" Target="colors140.xml"/><Relationship Id="rId1" Type="http://schemas.microsoft.com/office/2011/relationships/chartStyle" Target="style140.xml"/></Relationships>
</file>

<file path=xl/charts/_rels/chart141.xml.rels><?xml version="1.0" encoding="UTF-8" standalone="yes"?>
<Relationships xmlns="http://schemas.openxmlformats.org/package/2006/relationships"><Relationship Id="rId2" Type="http://schemas.microsoft.com/office/2011/relationships/chartColorStyle" Target="colors141.xml"/><Relationship Id="rId1" Type="http://schemas.microsoft.com/office/2011/relationships/chartStyle" Target="style141.xml"/></Relationships>
</file>

<file path=xl/charts/_rels/chart142.xml.rels><?xml version="1.0" encoding="UTF-8" standalone="yes"?>
<Relationships xmlns="http://schemas.openxmlformats.org/package/2006/relationships"><Relationship Id="rId2" Type="http://schemas.microsoft.com/office/2011/relationships/chartColorStyle" Target="colors142.xml"/><Relationship Id="rId1" Type="http://schemas.microsoft.com/office/2011/relationships/chartStyle" Target="style142.xml"/></Relationships>
</file>

<file path=xl/charts/_rels/chart143.xml.rels><?xml version="1.0" encoding="UTF-8" standalone="yes"?>
<Relationships xmlns="http://schemas.openxmlformats.org/package/2006/relationships"><Relationship Id="rId2" Type="http://schemas.microsoft.com/office/2011/relationships/chartColorStyle" Target="colors143.xml"/><Relationship Id="rId1" Type="http://schemas.microsoft.com/office/2011/relationships/chartStyle" Target="style143.xml"/></Relationships>
</file>

<file path=xl/charts/_rels/chart144.xml.rels><?xml version="1.0" encoding="UTF-8" standalone="yes"?>
<Relationships xmlns="http://schemas.openxmlformats.org/package/2006/relationships"><Relationship Id="rId2" Type="http://schemas.microsoft.com/office/2011/relationships/chartColorStyle" Target="colors144.xml"/><Relationship Id="rId1" Type="http://schemas.microsoft.com/office/2011/relationships/chartStyle" Target="style144.xml"/></Relationships>
</file>

<file path=xl/charts/_rels/chart145.xml.rels><?xml version="1.0" encoding="UTF-8" standalone="yes"?>
<Relationships xmlns="http://schemas.openxmlformats.org/package/2006/relationships"><Relationship Id="rId2" Type="http://schemas.microsoft.com/office/2011/relationships/chartColorStyle" Target="colors145.xml"/><Relationship Id="rId1" Type="http://schemas.microsoft.com/office/2011/relationships/chartStyle" Target="style145.xml"/></Relationships>
</file>

<file path=xl/charts/_rels/chart146.xml.rels><?xml version="1.0" encoding="UTF-8" standalone="yes"?>
<Relationships xmlns="http://schemas.openxmlformats.org/package/2006/relationships"><Relationship Id="rId2" Type="http://schemas.microsoft.com/office/2011/relationships/chartColorStyle" Target="colors146.xml"/><Relationship Id="rId1" Type="http://schemas.microsoft.com/office/2011/relationships/chartStyle" Target="style146.xml"/></Relationships>
</file>

<file path=xl/charts/_rels/chart147.xml.rels><?xml version="1.0" encoding="UTF-8" standalone="yes"?>
<Relationships xmlns="http://schemas.openxmlformats.org/package/2006/relationships"><Relationship Id="rId2" Type="http://schemas.microsoft.com/office/2011/relationships/chartColorStyle" Target="colors147.xml"/><Relationship Id="rId1" Type="http://schemas.microsoft.com/office/2011/relationships/chartStyle" Target="style147.xml"/></Relationships>
</file>

<file path=xl/charts/_rels/chart148.xml.rels><?xml version="1.0" encoding="UTF-8" standalone="yes"?>
<Relationships xmlns="http://schemas.openxmlformats.org/package/2006/relationships"><Relationship Id="rId2" Type="http://schemas.microsoft.com/office/2011/relationships/chartColorStyle" Target="colors148.xml"/><Relationship Id="rId1" Type="http://schemas.microsoft.com/office/2011/relationships/chartStyle" Target="style148.xml"/></Relationships>
</file>

<file path=xl/charts/_rels/chart149.xml.rels><?xml version="1.0" encoding="UTF-8" standalone="yes"?>
<Relationships xmlns="http://schemas.openxmlformats.org/package/2006/relationships"><Relationship Id="rId2" Type="http://schemas.microsoft.com/office/2011/relationships/chartColorStyle" Target="colors149.xml"/><Relationship Id="rId1" Type="http://schemas.microsoft.com/office/2011/relationships/chartStyle" Target="style149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50.xml.rels><?xml version="1.0" encoding="UTF-8" standalone="yes"?>
<Relationships xmlns="http://schemas.openxmlformats.org/package/2006/relationships"><Relationship Id="rId2" Type="http://schemas.microsoft.com/office/2011/relationships/chartColorStyle" Target="colors150.xml"/><Relationship Id="rId1" Type="http://schemas.microsoft.com/office/2011/relationships/chartStyle" Target="style150.xml"/></Relationships>
</file>

<file path=xl/charts/_rels/chart151.xml.rels><?xml version="1.0" encoding="UTF-8" standalone="yes"?>
<Relationships xmlns="http://schemas.openxmlformats.org/package/2006/relationships"><Relationship Id="rId2" Type="http://schemas.microsoft.com/office/2011/relationships/chartColorStyle" Target="colors151.xml"/><Relationship Id="rId1" Type="http://schemas.microsoft.com/office/2011/relationships/chartStyle" Target="style151.xml"/></Relationships>
</file>

<file path=xl/charts/_rels/chart152.xml.rels><?xml version="1.0" encoding="UTF-8" standalone="yes"?>
<Relationships xmlns="http://schemas.openxmlformats.org/package/2006/relationships"><Relationship Id="rId2" Type="http://schemas.microsoft.com/office/2011/relationships/chartColorStyle" Target="colors152.xml"/><Relationship Id="rId1" Type="http://schemas.microsoft.com/office/2011/relationships/chartStyle" Target="style152.xml"/></Relationships>
</file>

<file path=xl/charts/_rels/chart153.xml.rels><?xml version="1.0" encoding="UTF-8" standalone="yes"?>
<Relationships xmlns="http://schemas.openxmlformats.org/package/2006/relationships"><Relationship Id="rId2" Type="http://schemas.microsoft.com/office/2011/relationships/chartColorStyle" Target="colors153.xml"/><Relationship Id="rId1" Type="http://schemas.microsoft.com/office/2011/relationships/chartStyle" Target="style153.xml"/></Relationships>
</file>

<file path=xl/charts/_rels/chart154.xml.rels><?xml version="1.0" encoding="UTF-8" standalone="yes"?>
<Relationships xmlns="http://schemas.openxmlformats.org/package/2006/relationships"><Relationship Id="rId2" Type="http://schemas.microsoft.com/office/2011/relationships/chartColorStyle" Target="colors154.xml"/><Relationship Id="rId1" Type="http://schemas.microsoft.com/office/2011/relationships/chartStyle" Target="style154.xml"/></Relationships>
</file>

<file path=xl/charts/_rels/chart155.xml.rels><?xml version="1.0" encoding="UTF-8" standalone="yes"?>
<Relationships xmlns="http://schemas.openxmlformats.org/package/2006/relationships"><Relationship Id="rId2" Type="http://schemas.microsoft.com/office/2011/relationships/chartColorStyle" Target="colors155.xml"/><Relationship Id="rId1" Type="http://schemas.microsoft.com/office/2011/relationships/chartStyle" Target="style155.xml"/></Relationships>
</file>

<file path=xl/charts/_rels/chart156.xml.rels><?xml version="1.0" encoding="UTF-8" standalone="yes"?>
<Relationships xmlns="http://schemas.openxmlformats.org/package/2006/relationships"><Relationship Id="rId2" Type="http://schemas.microsoft.com/office/2011/relationships/chartColorStyle" Target="colors156.xml"/><Relationship Id="rId1" Type="http://schemas.microsoft.com/office/2011/relationships/chartStyle" Target="style156.xml"/></Relationships>
</file>

<file path=xl/charts/_rels/chart157.xml.rels><?xml version="1.0" encoding="UTF-8" standalone="yes"?>
<Relationships xmlns="http://schemas.openxmlformats.org/package/2006/relationships"><Relationship Id="rId2" Type="http://schemas.microsoft.com/office/2011/relationships/chartColorStyle" Target="colors157.xml"/><Relationship Id="rId1" Type="http://schemas.microsoft.com/office/2011/relationships/chartStyle" Target="style157.xml"/></Relationships>
</file>

<file path=xl/charts/_rels/chart158.xml.rels><?xml version="1.0" encoding="UTF-8" standalone="yes"?>
<Relationships xmlns="http://schemas.openxmlformats.org/package/2006/relationships"><Relationship Id="rId2" Type="http://schemas.microsoft.com/office/2011/relationships/chartColorStyle" Target="colors158.xml"/><Relationship Id="rId1" Type="http://schemas.microsoft.com/office/2011/relationships/chartStyle" Target="style158.xml"/></Relationships>
</file>

<file path=xl/charts/_rels/chart159.xml.rels><?xml version="1.0" encoding="UTF-8" standalone="yes"?>
<Relationships xmlns="http://schemas.openxmlformats.org/package/2006/relationships"><Relationship Id="rId2" Type="http://schemas.microsoft.com/office/2011/relationships/chartColorStyle" Target="colors159.xml"/><Relationship Id="rId1" Type="http://schemas.microsoft.com/office/2011/relationships/chartStyle" Target="style159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60.xml.rels><?xml version="1.0" encoding="UTF-8" standalone="yes"?>
<Relationships xmlns="http://schemas.openxmlformats.org/package/2006/relationships"><Relationship Id="rId2" Type="http://schemas.microsoft.com/office/2011/relationships/chartColorStyle" Target="colors160.xml"/><Relationship Id="rId1" Type="http://schemas.microsoft.com/office/2011/relationships/chartStyle" Target="style160.xml"/></Relationships>
</file>

<file path=xl/charts/_rels/chart161.xml.rels><?xml version="1.0" encoding="UTF-8" standalone="yes"?>
<Relationships xmlns="http://schemas.openxmlformats.org/package/2006/relationships"><Relationship Id="rId2" Type="http://schemas.microsoft.com/office/2011/relationships/chartColorStyle" Target="colors161.xml"/><Relationship Id="rId1" Type="http://schemas.microsoft.com/office/2011/relationships/chartStyle" Target="style161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_rels/chart96.xml.rels><?xml version="1.0" encoding="UTF-8" standalone="yes"?>
<Relationships xmlns="http://schemas.openxmlformats.org/package/2006/relationships"><Relationship Id="rId2" Type="http://schemas.microsoft.com/office/2011/relationships/chartColorStyle" Target="colors96.xml"/><Relationship Id="rId1" Type="http://schemas.microsoft.com/office/2011/relationships/chartStyle" Target="style96.xml"/></Relationships>
</file>

<file path=xl/charts/_rels/chart97.xml.rels><?xml version="1.0" encoding="UTF-8" standalone="yes"?>
<Relationships xmlns="http://schemas.openxmlformats.org/package/2006/relationships"><Relationship Id="rId2" Type="http://schemas.microsoft.com/office/2011/relationships/chartColorStyle" Target="colors97.xml"/><Relationship Id="rId1" Type="http://schemas.microsoft.com/office/2011/relationships/chartStyle" Target="style97.xml"/></Relationships>
</file>

<file path=xl/charts/_rels/chart98.xml.rels><?xml version="1.0" encoding="UTF-8" standalone="yes"?>
<Relationships xmlns="http://schemas.openxmlformats.org/package/2006/relationships"><Relationship Id="rId2" Type="http://schemas.microsoft.com/office/2011/relationships/chartColorStyle" Target="colors98.xml"/><Relationship Id="rId1" Type="http://schemas.microsoft.com/office/2011/relationships/chartStyle" Target="style98.xml"/></Relationships>
</file>

<file path=xl/charts/_rels/chart99.xml.rels><?xml version="1.0" encoding="UTF-8" standalone="yes"?>
<Relationships xmlns="http://schemas.openxmlformats.org/package/2006/relationships"><Relationship Id="rId2" Type="http://schemas.microsoft.com/office/2011/relationships/chartColorStyle" Target="colors99.xml"/><Relationship Id="rId1" Type="http://schemas.microsoft.com/office/2011/relationships/chartStyle" Target="styl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کارنامه!$B$86:$B$99</c:f>
              <c:numCache>
                <c:formatCode>General</c:formatCode>
                <c:ptCount val="14"/>
                <c:pt idx="0">
                  <c:v>16</c:v>
                </c:pt>
                <c:pt idx="1">
                  <c:v>14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19</c:v>
                </c:pt>
                <c:pt idx="6">
                  <c:v>10</c:v>
                </c:pt>
                <c:pt idx="7">
                  <c:v>16</c:v>
                </c:pt>
                <c:pt idx="8">
                  <c:v>15</c:v>
                </c:pt>
                <c:pt idx="9">
                  <c:v>20</c:v>
                </c:pt>
                <c:pt idx="10">
                  <c:v>15</c:v>
                </c:pt>
                <c:pt idx="11">
                  <c:v>15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7740368"/>
        <c:axId val="177740928"/>
        <c:axId val="0"/>
      </c:bar3DChart>
      <c:catAx>
        <c:axId val="17774036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177740928"/>
        <c:crossesAt val="0"/>
        <c:auto val="1"/>
        <c:lblAlgn val="ctr"/>
        <c:lblOffset val="100"/>
        <c:noMultiLvlLbl val="0"/>
      </c:catAx>
      <c:valAx>
        <c:axId val="17774092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17774036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کارنامه!$B$934:$B$947</c:f>
              <c:numCache>
                <c:formatCode>0</c:formatCode>
                <c:ptCount val="14"/>
                <c:pt idx="0">
                  <c:v>18</c:v>
                </c:pt>
                <c:pt idx="1">
                  <c:v>14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20</c:v>
                </c:pt>
                <c:pt idx="6">
                  <c:v>20</c:v>
                </c:pt>
                <c:pt idx="7">
                  <c:v>18</c:v>
                </c:pt>
                <c:pt idx="8">
                  <c:v>10</c:v>
                </c:pt>
                <c:pt idx="9">
                  <c:v>20</c:v>
                </c:pt>
                <c:pt idx="10">
                  <c:v>18</c:v>
                </c:pt>
                <c:pt idx="11">
                  <c:v>17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0678416"/>
        <c:axId val="270678976"/>
        <c:axId val="0"/>
      </c:bar3DChart>
      <c:catAx>
        <c:axId val="2706784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0678976"/>
        <c:crossesAt val="0"/>
        <c:auto val="1"/>
        <c:lblAlgn val="ctr"/>
        <c:lblOffset val="100"/>
        <c:noMultiLvlLbl val="0"/>
      </c:catAx>
      <c:valAx>
        <c:axId val="270678976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0678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82400"/>
        <c:axId val="275682960"/>
      </c:lineChart>
      <c:catAx>
        <c:axId val="27568240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682960"/>
        <c:crosses val="autoZero"/>
        <c:auto val="1"/>
        <c:lblAlgn val="ctr"/>
        <c:lblOffset val="100"/>
        <c:noMultiLvlLbl val="0"/>
      </c:catAx>
      <c:valAx>
        <c:axId val="27568296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68240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359828345739024E-2"/>
          <c:y val="7.5846829580806463E-2"/>
          <c:w val="0.8831922660641045"/>
          <c:h val="0.8483063408383870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85200"/>
        <c:axId val="275685760"/>
      </c:lineChart>
      <c:catAx>
        <c:axId val="27568520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685760"/>
        <c:crosses val="autoZero"/>
        <c:auto val="1"/>
        <c:lblAlgn val="ctr"/>
        <c:lblOffset val="100"/>
        <c:noMultiLvlLbl val="0"/>
      </c:catAx>
      <c:valAx>
        <c:axId val="27568576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685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87440"/>
        <c:axId val="275688000"/>
      </c:lineChart>
      <c:catAx>
        <c:axId val="27568744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688000"/>
        <c:crossesAt val="0"/>
        <c:auto val="1"/>
        <c:lblAlgn val="ctr"/>
        <c:lblOffset val="100"/>
        <c:noMultiLvlLbl val="0"/>
      </c:catAx>
      <c:valAx>
        <c:axId val="275688000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687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54272"/>
        <c:axId val="276554832"/>
      </c:lineChart>
      <c:catAx>
        <c:axId val="27655427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6554832"/>
        <c:crosses val="autoZero"/>
        <c:auto val="1"/>
        <c:lblAlgn val="ctr"/>
        <c:lblOffset val="100"/>
        <c:noMultiLvlLbl val="0"/>
      </c:catAx>
      <c:valAx>
        <c:axId val="27655483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655427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56512"/>
        <c:axId val="276557072"/>
      </c:lineChart>
      <c:catAx>
        <c:axId val="27655651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6557072"/>
        <c:crossesAt val="0"/>
        <c:auto val="1"/>
        <c:lblAlgn val="ctr"/>
        <c:lblOffset val="100"/>
        <c:noMultiLvlLbl val="0"/>
      </c:catAx>
      <c:valAx>
        <c:axId val="27655707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5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58752"/>
        <c:axId val="276559312"/>
      </c:lineChart>
      <c:catAx>
        <c:axId val="27655875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6559312"/>
        <c:crosses val="autoZero"/>
        <c:auto val="1"/>
        <c:lblAlgn val="ctr"/>
        <c:lblOffset val="100"/>
        <c:noMultiLvlLbl val="0"/>
      </c:catAx>
      <c:valAx>
        <c:axId val="27655931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655875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60992"/>
        <c:axId val="276561552"/>
      </c:lineChart>
      <c:catAx>
        <c:axId val="27656099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6561552"/>
        <c:crossesAt val="0"/>
        <c:auto val="1"/>
        <c:lblAlgn val="ctr"/>
        <c:lblOffset val="100"/>
        <c:noMultiLvlLbl val="0"/>
      </c:catAx>
      <c:valAx>
        <c:axId val="27656155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60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63232"/>
        <c:axId val="276563792"/>
      </c:lineChart>
      <c:catAx>
        <c:axId val="27656323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6563792"/>
        <c:crosses val="autoZero"/>
        <c:auto val="1"/>
        <c:lblAlgn val="ctr"/>
        <c:lblOffset val="100"/>
        <c:noMultiLvlLbl val="0"/>
      </c:catAx>
      <c:valAx>
        <c:axId val="27656379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656323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65472"/>
        <c:axId val="276566032"/>
      </c:lineChart>
      <c:catAx>
        <c:axId val="27656547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6566032"/>
        <c:crossesAt val="0"/>
        <c:auto val="1"/>
        <c:lblAlgn val="ctr"/>
        <c:lblOffset val="100"/>
        <c:noMultiLvlLbl val="0"/>
      </c:catAx>
      <c:valAx>
        <c:axId val="27656603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6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67712"/>
        <c:axId val="276568272"/>
      </c:lineChart>
      <c:catAx>
        <c:axId val="27656771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6568272"/>
        <c:crosses val="autoZero"/>
        <c:auto val="1"/>
        <c:lblAlgn val="ctr"/>
        <c:lblOffset val="100"/>
        <c:noMultiLvlLbl val="0"/>
      </c:catAx>
      <c:valAx>
        <c:axId val="27656827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656771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681216"/>
        <c:axId val="270280800"/>
      </c:lineChart>
      <c:catAx>
        <c:axId val="27068121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0280800"/>
        <c:crosses val="autoZero"/>
        <c:auto val="1"/>
        <c:lblAlgn val="ctr"/>
        <c:lblOffset val="100"/>
        <c:noMultiLvlLbl val="0"/>
      </c:catAx>
      <c:valAx>
        <c:axId val="27028080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0681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69952"/>
        <c:axId val="276570512"/>
      </c:lineChart>
      <c:catAx>
        <c:axId val="27656995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6570512"/>
        <c:crossesAt val="0"/>
        <c:auto val="1"/>
        <c:lblAlgn val="ctr"/>
        <c:lblOffset val="100"/>
        <c:noMultiLvlLbl val="0"/>
      </c:catAx>
      <c:valAx>
        <c:axId val="27657051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6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72192"/>
        <c:axId val="276572752"/>
      </c:lineChart>
      <c:catAx>
        <c:axId val="27657219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6572752"/>
        <c:crosses val="autoZero"/>
        <c:auto val="1"/>
        <c:lblAlgn val="ctr"/>
        <c:lblOffset val="100"/>
        <c:noMultiLvlLbl val="0"/>
      </c:catAx>
      <c:valAx>
        <c:axId val="27657275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657219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74432"/>
        <c:axId val="276574992"/>
      </c:lineChart>
      <c:catAx>
        <c:axId val="27657443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6574992"/>
        <c:crossesAt val="0"/>
        <c:auto val="1"/>
        <c:lblAlgn val="ctr"/>
        <c:lblOffset val="100"/>
        <c:noMultiLvlLbl val="0"/>
      </c:catAx>
      <c:valAx>
        <c:axId val="27657499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74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76672"/>
        <c:axId val="276577232"/>
      </c:lineChart>
      <c:catAx>
        <c:axId val="27657667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6577232"/>
        <c:crosses val="autoZero"/>
        <c:auto val="1"/>
        <c:lblAlgn val="ctr"/>
        <c:lblOffset val="100"/>
        <c:noMultiLvlLbl val="0"/>
      </c:catAx>
      <c:valAx>
        <c:axId val="27657723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657667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78912"/>
        <c:axId val="276579472"/>
      </c:lineChart>
      <c:catAx>
        <c:axId val="27657891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6579472"/>
        <c:crossesAt val="0"/>
        <c:auto val="1"/>
        <c:lblAlgn val="ctr"/>
        <c:lblOffset val="100"/>
        <c:noMultiLvlLbl val="0"/>
      </c:catAx>
      <c:valAx>
        <c:axId val="27657947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78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81152"/>
        <c:axId val="276581712"/>
      </c:lineChart>
      <c:catAx>
        <c:axId val="27658115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6581712"/>
        <c:crosses val="autoZero"/>
        <c:auto val="1"/>
        <c:lblAlgn val="ctr"/>
        <c:lblOffset val="100"/>
        <c:noMultiLvlLbl val="0"/>
      </c:catAx>
      <c:valAx>
        <c:axId val="27658171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658115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583392"/>
        <c:axId val="276583952"/>
      </c:lineChart>
      <c:catAx>
        <c:axId val="27658339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6583952"/>
        <c:crossesAt val="0"/>
        <c:auto val="1"/>
        <c:lblAlgn val="ctr"/>
        <c:lblOffset val="100"/>
        <c:noMultiLvlLbl val="0"/>
      </c:catAx>
      <c:valAx>
        <c:axId val="27658395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583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20624"/>
        <c:axId val="178621184"/>
      </c:lineChart>
      <c:catAx>
        <c:axId val="17862062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178621184"/>
        <c:crosses val="autoZero"/>
        <c:auto val="1"/>
        <c:lblAlgn val="ctr"/>
        <c:lblOffset val="100"/>
        <c:noMultiLvlLbl val="0"/>
      </c:catAx>
      <c:valAx>
        <c:axId val="17862118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7862062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22864"/>
        <c:axId val="178623424"/>
      </c:lineChart>
      <c:catAx>
        <c:axId val="17862286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178623424"/>
        <c:crossesAt val="0"/>
        <c:auto val="1"/>
        <c:lblAlgn val="ctr"/>
        <c:lblOffset val="100"/>
        <c:noMultiLvlLbl val="0"/>
      </c:catAx>
      <c:valAx>
        <c:axId val="17862342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622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25104"/>
        <c:axId val="178625664"/>
      </c:lineChart>
      <c:catAx>
        <c:axId val="17862510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178625664"/>
        <c:crosses val="autoZero"/>
        <c:auto val="1"/>
        <c:lblAlgn val="ctr"/>
        <c:lblOffset val="100"/>
        <c:noMultiLvlLbl val="0"/>
      </c:catAx>
      <c:valAx>
        <c:axId val="17862566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7862510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کارنامه!$B$906:$B$919</c:f>
              <c:numCache>
                <c:formatCode>0</c:formatCode>
                <c:ptCount val="14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20</c:v>
                </c:pt>
                <c:pt idx="6">
                  <c:v>20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14</c:v>
                </c:pt>
                <c:pt idx="11">
                  <c:v>18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0283040"/>
        <c:axId val="270283600"/>
        <c:axId val="0"/>
      </c:bar3DChart>
      <c:catAx>
        <c:axId val="27028304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0283600"/>
        <c:crossesAt val="0"/>
        <c:auto val="1"/>
        <c:lblAlgn val="ctr"/>
        <c:lblOffset val="100"/>
        <c:noMultiLvlLbl val="0"/>
      </c:catAx>
      <c:valAx>
        <c:axId val="270283600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0283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27344"/>
        <c:axId val="178627904"/>
      </c:lineChart>
      <c:catAx>
        <c:axId val="17862734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178627904"/>
        <c:crossesAt val="0"/>
        <c:auto val="1"/>
        <c:lblAlgn val="ctr"/>
        <c:lblOffset val="100"/>
        <c:noMultiLvlLbl val="0"/>
      </c:catAx>
      <c:valAx>
        <c:axId val="17862790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627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29584"/>
        <c:axId val="178630144"/>
      </c:lineChart>
      <c:catAx>
        <c:axId val="17862958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178630144"/>
        <c:crosses val="autoZero"/>
        <c:auto val="1"/>
        <c:lblAlgn val="ctr"/>
        <c:lblOffset val="100"/>
        <c:noMultiLvlLbl val="0"/>
      </c:catAx>
      <c:valAx>
        <c:axId val="17863014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7862958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31824"/>
        <c:axId val="178632384"/>
      </c:lineChart>
      <c:catAx>
        <c:axId val="17863182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178632384"/>
        <c:crossesAt val="0"/>
        <c:auto val="1"/>
        <c:lblAlgn val="ctr"/>
        <c:lblOffset val="100"/>
        <c:noMultiLvlLbl val="0"/>
      </c:catAx>
      <c:valAx>
        <c:axId val="17863238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631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34064"/>
        <c:axId val="178634624"/>
      </c:lineChart>
      <c:catAx>
        <c:axId val="17863406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178634624"/>
        <c:crosses val="autoZero"/>
        <c:auto val="1"/>
        <c:lblAlgn val="ctr"/>
        <c:lblOffset val="100"/>
        <c:noMultiLvlLbl val="0"/>
      </c:catAx>
      <c:valAx>
        <c:axId val="17863462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7863406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486480"/>
        <c:axId val="176485920"/>
      </c:lineChart>
      <c:catAx>
        <c:axId val="17648648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176485920"/>
        <c:crossesAt val="0"/>
        <c:auto val="1"/>
        <c:lblAlgn val="ctr"/>
        <c:lblOffset val="100"/>
        <c:noMultiLvlLbl val="0"/>
      </c:catAx>
      <c:valAx>
        <c:axId val="176485920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86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36864"/>
        <c:axId val="178637424"/>
      </c:lineChart>
      <c:catAx>
        <c:axId val="17863686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178637424"/>
        <c:crosses val="autoZero"/>
        <c:auto val="1"/>
        <c:lblAlgn val="ctr"/>
        <c:lblOffset val="100"/>
        <c:noMultiLvlLbl val="0"/>
      </c:catAx>
      <c:valAx>
        <c:axId val="17863742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7863686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39104"/>
        <c:axId val="178639664"/>
      </c:lineChart>
      <c:catAx>
        <c:axId val="17863910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178639664"/>
        <c:crossesAt val="0"/>
        <c:auto val="1"/>
        <c:lblAlgn val="ctr"/>
        <c:lblOffset val="100"/>
        <c:noMultiLvlLbl val="0"/>
      </c:catAx>
      <c:valAx>
        <c:axId val="17863966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639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41344"/>
        <c:axId val="178641904"/>
      </c:lineChart>
      <c:catAx>
        <c:axId val="17864134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178641904"/>
        <c:crosses val="autoZero"/>
        <c:auto val="1"/>
        <c:lblAlgn val="ctr"/>
        <c:lblOffset val="100"/>
        <c:noMultiLvlLbl val="0"/>
      </c:catAx>
      <c:valAx>
        <c:axId val="17864190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7864134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43584"/>
        <c:axId val="178644144"/>
      </c:lineChart>
      <c:catAx>
        <c:axId val="17864358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178644144"/>
        <c:crossesAt val="0"/>
        <c:auto val="1"/>
        <c:lblAlgn val="ctr"/>
        <c:lblOffset val="100"/>
        <c:noMultiLvlLbl val="0"/>
      </c:catAx>
      <c:valAx>
        <c:axId val="17864414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64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45824"/>
        <c:axId val="178646384"/>
      </c:lineChart>
      <c:catAx>
        <c:axId val="17864582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178646384"/>
        <c:crosses val="autoZero"/>
        <c:auto val="1"/>
        <c:lblAlgn val="ctr"/>
        <c:lblOffset val="100"/>
        <c:noMultiLvlLbl val="0"/>
      </c:catAx>
      <c:valAx>
        <c:axId val="17864638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7864582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285840"/>
        <c:axId val="270286400"/>
      </c:lineChart>
      <c:catAx>
        <c:axId val="27028584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0286400"/>
        <c:crosses val="autoZero"/>
        <c:auto val="1"/>
        <c:lblAlgn val="ctr"/>
        <c:lblOffset val="100"/>
        <c:noMultiLvlLbl val="0"/>
      </c:catAx>
      <c:valAx>
        <c:axId val="27028640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0285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48064"/>
        <c:axId val="178648624"/>
      </c:lineChart>
      <c:catAx>
        <c:axId val="17864806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178648624"/>
        <c:crossesAt val="0"/>
        <c:auto val="1"/>
        <c:lblAlgn val="ctr"/>
        <c:lblOffset val="100"/>
        <c:noMultiLvlLbl val="0"/>
      </c:catAx>
      <c:valAx>
        <c:axId val="17864862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64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50304"/>
        <c:axId val="178650864"/>
      </c:lineChart>
      <c:catAx>
        <c:axId val="17865030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178650864"/>
        <c:crosses val="autoZero"/>
        <c:auto val="1"/>
        <c:lblAlgn val="ctr"/>
        <c:lblOffset val="100"/>
        <c:noMultiLvlLbl val="0"/>
      </c:catAx>
      <c:valAx>
        <c:axId val="17865086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7865030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52544"/>
        <c:axId val="278358464"/>
      </c:lineChart>
      <c:catAx>
        <c:axId val="17865254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358464"/>
        <c:crossesAt val="0"/>
        <c:auto val="1"/>
        <c:lblAlgn val="ctr"/>
        <c:lblOffset val="100"/>
        <c:noMultiLvlLbl val="0"/>
      </c:catAx>
      <c:valAx>
        <c:axId val="27835846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65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60144"/>
        <c:axId val="278360704"/>
      </c:lineChart>
      <c:catAx>
        <c:axId val="27836014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360704"/>
        <c:crosses val="autoZero"/>
        <c:auto val="1"/>
        <c:lblAlgn val="ctr"/>
        <c:lblOffset val="100"/>
        <c:noMultiLvlLbl val="0"/>
      </c:catAx>
      <c:valAx>
        <c:axId val="27836070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36014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62384"/>
        <c:axId val="278362944"/>
      </c:lineChart>
      <c:catAx>
        <c:axId val="27836238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362944"/>
        <c:crossesAt val="0"/>
        <c:auto val="1"/>
        <c:lblAlgn val="ctr"/>
        <c:lblOffset val="100"/>
        <c:noMultiLvlLbl val="0"/>
      </c:catAx>
      <c:valAx>
        <c:axId val="27836294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62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64624"/>
        <c:axId val="278365184"/>
      </c:lineChart>
      <c:catAx>
        <c:axId val="27836462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365184"/>
        <c:crosses val="autoZero"/>
        <c:auto val="1"/>
        <c:lblAlgn val="ctr"/>
        <c:lblOffset val="100"/>
        <c:noMultiLvlLbl val="0"/>
      </c:catAx>
      <c:valAx>
        <c:axId val="27836518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36462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66864"/>
        <c:axId val="278367424"/>
      </c:lineChart>
      <c:catAx>
        <c:axId val="27836686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367424"/>
        <c:crossesAt val="0"/>
        <c:auto val="1"/>
        <c:lblAlgn val="ctr"/>
        <c:lblOffset val="100"/>
        <c:noMultiLvlLbl val="0"/>
      </c:catAx>
      <c:valAx>
        <c:axId val="27836742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66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69104"/>
        <c:axId val="278369664"/>
      </c:lineChart>
      <c:catAx>
        <c:axId val="27836910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369664"/>
        <c:crosses val="autoZero"/>
        <c:auto val="1"/>
        <c:lblAlgn val="ctr"/>
        <c:lblOffset val="100"/>
        <c:noMultiLvlLbl val="0"/>
      </c:catAx>
      <c:valAx>
        <c:axId val="27836966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36910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71344"/>
        <c:axId val="278371904"/>
      </c:lineChart>
      <c:catAx>
        <c:axId val="27837134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371904"/>
        <c:crossesAt val="0"/>
        <c:auto val="1"/>
        <c:lblAlgn val="ctr"/>
        <c:lblOffset val="100"/>
        <c:noMultiLvlLbl val="0"/>
      </c:catAx>
      <c:valAx>
        <c:axId val="27837190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71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73584"/>
        <c:axId val="278374144"/>
      </c:lineChart>
      <c:catAx>
        <c:axId val="27837358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374144"/>
        <c:crosses val="autoZero"/>
        <c:auto val="1"/>
        <c:lblAlgn val="ctr"/>
        <c:lblOffset val="100"/>
        <c:noMultiLvlLbl val="0"/>
      </c:catAx>
      <c:valAx>
        <c:axId val="27837414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37358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کارنامه!$B$881:$B$894</c:f>
              <c:numCache>
                <c:formatCode>0</c:formatCode>
                <c:ptCount val="14"/>
                <c:pt idx="0">
                  <c:v>14</c:v>
                </c:pt>
                <c:pt idx="1">
                  <c:v>8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16</c:v>
                </c:pt>
                <c:pt idx="6">
                  <c:v>14</c:v>
                </c:pt>
                <c:pt idx="7">
                  <c:v>16</c:v>
                </c:pt>
                <c:pt idx="8">
                  <c:v>0</c:v>
                </c:pt>
                <c:pt idx="9">
                  <c:v>20</c:v>
                </c:pt>
                <c:pt idx="10">
                  <c:v>8</c:v>
                </c:pt>
                <c:pt idx="11">
                  <c:v>17</c:v>
                </c:pt>
                <c:pt idx="12">
                  <c:v>19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092816"/>
        <c:axId val="271093376"/>
        <c:axId val="0"/>
      </c:bar3DChart>
      <c:catAx>
        <c:axId val="2710928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093376"/>
        <c:crossesAt val="0"/>
        <c:auto val="1"/>
        <c:lblAlgn val="ctr"/>
        <c:lblOffset val="100"/>
        <c:noMultiLvlLbl val="0"/>
      </c:catAx>
      <c:valAx>
        <c:axId val="271093376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092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75824"/>
        <c:axId val="278376384"/>
      </c:lineChart>
      <c:catAx>
        <c:axId val="27837582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376384"/>
        <c:crossesAt val="0"/>
        <c:auto val="1"/>
        <c:lblAlgn val="ctr"/>
        <c:lblOffset val="100"/>
        <c:noMultiLvlLbl val="0"/>
      </c:catAx>
      <c:valAx>
        <c:axId val="27837638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75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78064"/>
        <c:axId val="278378624"/>
      </c:lineChart>
      <c:catAx>
        <c:axId val="27837806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378624"/>
        <c:crosses val="autoZero"/>
        <c:auto val="1"/>
        <c:lblAlgn val="ctr"/>
        <c:lblOffset val="100"/>
        <c:noMultiLvlLbl val="0"/>
      </c:catAx>
      <c:valAx>
        <c:axId val="27837862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37806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80304"/>
        <c:axId val="278380864"/>
      </c:lineChart>
      <c:catAx>
        <c:axId val="27838030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380864"/>
        <c:crossesAt val="0"/>
        <c:auto val="1"/>
        <c:lblAlgn val="ctr"/>
        <c:lblOffset val="100"/>
        <c:noMultiLvlLbl val="0"/>
      </c:catAx>
      <c:valAx>
        <c:axId val="27838086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80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82544"/>
        <c:axId val="278383104"/>
      </c:lineChart>
      <c:catAx>
        <c:axId val="27838254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383104"/>
        <c:crosses val="autoZero"/>
        <c:auto val="1"/>
        <c:lblAlgn val="ctr"/>
        <c:lblOffset val="100"/>
        <c:noMultiLvlLbl val="0"/>
      </c:catAx>
      <c:valAx>
        <c:axId val="27838310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38254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84784"/>
        <c:axId val="278385344"/>
      </c:lineChart>
      <c:catAx>
        <c:axId val="27838478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385344"/>
        <c:crossesAt val="0"/>
        <c:auto val="1"/>
        <c:lblAlgn val="ctr"/>
        <c:lblOffset val="100"/>
        <c:noMultiLvlLbl val="0"/>
      </c:catAx>
      <c:valAx>
        <c:axId val="278385344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84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87024"/>
        <c:axId val="278387584"/>
      </c:lineChart>
      <c:catAx>
        <c:axId val="27838702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387584"/>
        <c:crosses val="autoZero"/>
        <c:auto val="1"/>
        <c:lblAlgn val="ctr"/>
        <c:lblOffset val="100"/>
        <c:noMultiLvlLbl val="0"/>
      </c:catAx>
      <c:valAx>
        <c:axId val="27838758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38702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89824"/>
        <c:axId val="278390384"/>
      </c:lineChart>
      <c:catAx>
        <c:axId val="27838982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390384"/>
        <c:crosses val="autoZero"/>
        <c:auto val="1"/>
        <c:lblAlgn val="ctr"/>
        <c:lblOffset val="100"/>
        <c:noMultiLvlLbl val="0"/>
      </c:catAx>
      <c:valAx>
        <c:axId val="27839038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389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777392"/>
        <c:axId val="278777952"/>
      </c:lineChart>
      <c:catAx>
        <c:axId val="27877739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777952"/>
        <c:crossesAt val="0"/>
        <c:auto val="1"/>
        <c:lblAlgn val="ctr"/>
        <c:lblOffset val="100"/>
        <c:noMultiLvlLbl val="0"/>
      </c:catAx>
      <c:valAx>
        <c:axId val="27877795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7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779632"/>
        <c:axId val="278780192"/>
      </c:lineChart>
      <c:catAx>
        <c:axId val="27877963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780192"/>
        <c:crosses val="autoZero"/>
        <c:auto val="1"/>
        <c:lblAlgn val="ctr"/>
        <c:lblOffset val="100"/>
        <c:noMultiLvlLbl val="0"/>
      </c:catAx>
      <c:valAx>
        <c:axId val="27878019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77963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781872"/>
        <c:axId val="278782432"/>
      </c:lineChart>
      <c:catAx>
        <c:axId val="27878187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782432"/>
        <c:crossesAt val="0"/>
        <c:auto val="1"/>
        <c:lblAlgn val="ctr"/>
        <c:lblOffset val="100"/>
        <c:noMultiLvlLbl val="0"/>
      </c:catAx>
      <c:valAx>
        <c:axId val="27878243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81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095616"/>
        <c:axId val="271096176"/>
      </c:lineChart>
      <c:catAx>
        <c:axId val="27109561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1096176"/>
        <c:crosses val="autoZero"/>
        <c:auto val="1"/>
        <c:lblAlgn val="ctr"/>
        <c:lblOffset val="100"/>
        <c:noMultiLvlLbl val="0"/>
      </c:catAx>
      <c:valAx>
        <c:axId val="27109617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095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784112"/>
        <c:axId val="278784672"/>
      </c:lineChart>
      <c:catAx>
        <c:axId val="27878411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784672"/>
        <c:crosses val="autoZero"/>
        <c:auto val="1"/>
        <c:lblAlgn val="ctr"/>
        <c:lblOffset val="100"/>
        <c:noMultiLvlLbl val="0"/>
      </c:catAx>
      <c:valAx>
        <c:axId val="27878467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78411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786352"/>
        <c:axId val="278786912"/>
      </c:lineChart>
      <c:catAx>
        <c:axId val="27878635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786912"/>
        <c:crossesAt val="0"/>
        <c:auto val="1"/>
        <c:lblAlgn val="ctr"/>
        <c:lblOffset val="100"/>
        <c:noMultiLvlLbl val="0"/>
      </c:catAx>
      <c:valAx>
        <c:axId val="27878691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86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788592"/>
        <c:axId val="278789152"/>
      </c:lineChart>
      <c:catAx>
        <c:axId val="27878859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789152"/>
        <c:crosses val="autoZero"/>
        <c:auto val="1"/>
        <c:lblAlgn val="ctr"/>
        <c:lblOffset val="100"/>
        <c:noMultiLvlLbl val="0"/>
      </c:catAx>
      <c:valAx>
        <c:axId val="27878915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78859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790832"/>
        <c:axId val="278791392"/>
      </c:lineChart>
      <c:catAx>
        <c:axId val="27879083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791392"/>
        <c:crossesAt val="0"/>
        <c:auto val="1"/>
        <c:lblAlgn val="ctr"/>
        <c:lblOffset val="100"/>
        <c:noMultiLvlLbl val="0"/>
      </c:catAx>
      <c:valAx>
        <c:axId val="27879139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90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793072"/>
        <c:axId val="278793632"/>
      </c:lineChart>
      <c:catAx>
        <c:axId val="27879307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793632"/>
        <c:crosses val="autoZero"/>
        <c:auto val="1"/>
        <c:lblAlgn val="ctr"/>
        <c:lblOffset val="100"/>
        <c:noMultiLvlLbl val="0"/>
      </c:catAx>
      <c:valAx>
        <c:axId val="27879363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79307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795312"/>
        <c:axId val="278795872"/>
      </c:lineChart>
      <c:catAx>
        <c:axId val="27879531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795872"/>
        <c:crossesAt val="0"/>
        <c:auto val="1"/>
        <c:lblAlgn val="ctr"/>
        <c:lblOffset val="100"/>
        <c:noMultiLvlLbl val="0"/>
      </c:catAx>
      <c:valAx>
        <c:axId val="27879587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95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797552"/>
        <c:axId val="278798112"/>
      </c:lineChart>
      <c:catAx>
        <c:axId val="27879755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798112"/>
        <c:crosses val="autoZero"/>
        <c:auto val="1"/>
        <c:lblAlgn val="ctr"/>
        <c:lblOffset val="100"/>
        <c:noMultiLvlLbl val="0"/>
      </c:catAx>
      <c:valAx>
        <c:axId val="27879811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79755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799792"/>
        <c:axId val="278800352"/>
      </c:lineChart>
      <c:catAx>
        <c:axId val="27879979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800352"/>
        <c:crossesAt val="0"/>
        <c:auto val="1"/>
        <c:lblAlgn val="ctr"/>
        <c:lblOffset val="100"/>
        <c:noMultiLvlLbl val="0"/>
      </c:catAx>
      <c:valAx>
        <c:axId val="27880035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799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02032"/>
        <c:axId val="278802592"/>
      </c:lineChart>
      <c:catAx>
        <c:axId val="27880203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802592"/>
        <c:crosses val="autoZero"/>
        <c:auto val="1"/>
        <c:lblAlgn val="ctr"/>
        <c:lblOffset val="100"/>
        <c:noMultiLvlLbl val="0"/>
      </c:catAx>
      <c:valAx>
        <c:axId val="27880259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80203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04272"/>
        <c:axId val="278804832"/>
      </c:lineChart>
      <c:catAx>
        <c:axId val="27880427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8804832"/>
        <c:crossesAt val="0"/>
        <c:auto val="1"/>
        <c:lblAlgn val="ctr"/>
        <c:lblOffset val="100"/>
        <c:noMultiLvlLbl val="0"/>
      </c:catAx>
      <c:valAx>
        <c:axId val="278804832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804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کارنامه!$B$853:$B$866</c:f>
              <c:numCache>
                <c:formatCode>0</c:formatCode>
                <c:ptCount val="14"/>
                <c:pt idx="0">
                  <c:v>14</c:v>
                </c:pt>
                <c:pt idx="1">
                  <c:v>7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16</c:v>
                </c:pt>
                <c:pt idx="6">
                  <c:v>6</c:v>
                </c:pt>
                <c:pt idx="7">
                  <c:v>17</c:v>
                </c:pt>
                <c:pt idx="8">
                  <c:v>8</c:v>
                </c:pt>
                <c:pt idx="9">
                  <c:v>20</c:v>
                </c:pt>
                <c:pt idx="10">
                  <c:v>8</c:v>
                </c:pt>
                <c:pt idx="11">
                  <c:v>13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098416"/>
        <c:axId val="271098976"/>
        <c:axId val="0"/>
      </c:bar3DChart>
      <c:catAx>
        <c:axId val="2710984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098976"/>
        <c:crossesAt val="0"/>
        <c:auto val="1"/>
        <c:lblAlgn val="ctr"/>
        <c:lblOffset val="100"/>
        <c:noMultiLvlLbl val="0"/>
      </c:catAx>
      <c:valAx>
        <c:axId val="271098976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098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06512"/>
        <c:axId val="278807072"/>
      </c:lineChart>
      <c:catAx>
        <c:axId val="27880651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8807072"/>
        <c:crosses val="autoZero"/>
        <c:auto val="1"/>
        <c:lblAlgn val="ctr"/>
        <c:lblOffset val="100"/>
        <c:noMultiLvlLbl val="0"/>
      </c:catAx>
      <c:valAx>
        <c:axId val="27880707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880651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444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41275" cmpd="sng">
                <a:solidFill>
                  <a:schemeClr val="accent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947664"/>
        <c:axId val="178948224"/>
      </c:lineChart>
      <c:catAx>
        <c:axId val="17894766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178948224"/>
        <c:crosses val="autoZero"/>
        <c:auto val="1"/>
        <c:lblAlgn val="ctr"/>
        <c:lblOffset val="100"/>
        <c:noMultiLvlLbl val="0"/>
      </c:catAx>
      <c:valAx>
        <c:axId val="178948224"/>
        <c:scaling>
          <c:orientation val="minMax"/>
        </c:scaling>
        <c:delete val="1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78947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کارنامه!$B$828:$B$841</c:f>
              <c:numCache>
                <c:formatCode>0</c:formatCode>
                <c:ptCount val="14"/>
                <c:pt idx="0">
                  <c:v>18</c:v>
                </c:pt>
                <c:pt idx="1">
                  <c:v>17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20</c:v>
                </c:pt>
                <c:pt idx="6">
                  <c:v>20</c:v>
                </c:pt>
                <c:pt idx="7">
                  <c:v>18</c:v>
                </c:pt>
                <c:pt idx="8">
                  <c:v>5</c:v>
                </c:pt>
                <c:pt idx="9">
                  <c:v>20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101216"/>
        <c:axId val="271101776"/>
        <c:axId val="0"/>
      </c:bar3DChart>
      <c:catAx>
        <c:axId val="2711012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101776"/>
        <c:crossesAt val="0"/>
        <c:auto val="1"/>
        <c:lblAlgn val="ctr"/>
        <c:lblOffset val="100"/>
        <c:noMultiLvlLbl val="0"/>
      </c:catAx>
      <c:valAx>
        <c:axId val="271101776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101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104016"/>
        <c:axId val="271104576"/>
      </c:lineChart>
      <c:catAx>
        <c:axId val="27110401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1104576"/>
        <c:crosses val="autoZero"/>
        <c:auto val="1"/>
        <c:lblAlgn val="ctr"/>
        <c:lblOffset val="100"/>
        <c:noMultiLvlLbl val="0"/>
      </c:catAx>
      <c:valAx>
        <c:axId val="27110457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104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کارنامه!$B$800:$B$813</c:f>
              <c:numCache>
                <c:formatCode>0</c:formatCode>
                <c:ptCount val="14"/>
                <c:pt idx="0">
                  <c:v>11</c:v>
                </c:pt>
                <c:pt idx="1">
                  <c:v>17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0</c:v>
                </c:pt>
                <c:pt idx="6">
                  <c:v>12</c:v>
                </c:pt>
                <c:pt idx="7">
                  <c:v>15</c:v>
                </c:pt>
                <c:pt idx="8">
                  <c:v>0</c:v>
                </c:pt>
                <c:pt idx="9">
                  <c:v>20</c:v>
                </c:pt>
                <c:pt idx="10">
                  <c:v>2</c:v>
                </c:pt>
                <c:pt idx="11">
                  <c:v>12</c:v>
                </c:pt>
                <c:pt idx="12">
                  <c:v>17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106816"/>
        <c:axId val="271107376"/>
        <c:axId val="0"/>
      </c:bar3DChart>
      <c:catAx>
        <c:axId val="2711068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107376"/>
        <c:crossesAt val="0"/>
        <c:auto val="1"/>
        <c:lblAlgn val="ctr"/>
        <c:lblOffset val="100"/>
        <c:noMultiLvlLbl val="0"/>
      </c:catAx>
      <c:valAx>
        <c:axId val="271107376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10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کارنامه!$B$1040:$B$1053</c:f>
              <c:numCache>
                <c:formatCode>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7743168"/>
        <c:axId val="177743728"/>
        <c:axId val="0"/>
      </c:bar3DChart>
      <c:catAx>
        <c:axId val="17774316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177743728"/>
        <c:crossesAt val="0"/>
        <c:auto val="1"/>
        <c:lblAlgn val="ctr"/>
        <c:lblOffset val="100"/>
        <c:noMultiLvlLbl val="0"/>
      </c:catAx>
      <c:valAx>
        <c:axId val="17774372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17774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177184"/>
        <c:axId val="271177744"/>
      </c:lineChart>
      <c:catAx>
        <c:axId val="27117718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1177744"/>
        <c:crosses val="autoZero"/>
        <c:auto val="1"/>
        <c:lblAlgn val="ctr"/>
        <c:lblOffset val="100"/>
        <c:noMultiLvlLbl val="0"/>
      </c:catAx>
      <c:valAx>
        <c:axId val="27117774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177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کارنامه!$B$775:$B$788</c:f>
              <c:numCache>
                <c:formatCode>0</c:formatCode>
                <c:ptCount val="14"/>
                <c:pt idx="0">
                  <c:v>12</c:v>
                </c:pt>
                <c:pt idx="1">
                  <c:v>17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0</c:v>
                </c:pt>
                <c:pt idx="6">
                  <c:v>14</c:v>
                </c:pt>
                <c:pt idx="7">
                  <c:v>10</c:v>
                </c:pt>
                <c:pt idx="8">
                  <c:v>2</c:v>
                </c:pt>
                <c:pt idx="9">
                  <c:v>20</c:v>
                </c:pt>
                <c:pt idx="10">
                  <c:v>7</c:v>
                </c:pt>
                <c:pt idx="11">
                  <c:v>16</c:v>
                </c:pt>
                <c:pt idx="12">
                  <c:v>17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179984"/>
        <c:axId val="271180544"/>
        <c:axId val="0"/>
      </c:bar3DChart>
      <c:catAx>
        <c:axId val="27117998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180544"/>
        <c:crossesAt val="0"/>
        <c:auto val="1"/>
        <c:lblAlgn val="ctr"/>
        <c:lblOffset val="100"/>
        <c:noMultiLvlLbl val="0"/>
      </c:catAx>
      <c:valAx>
        <c:axId val="271180544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179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182784"/>
        <c:axId val="271183344"/>
      </c:lineChart>
      <c:catAx>
        <c:axId val="27118278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1183344"/>
        <c:crosses val="autoZero"/>
        <c:auto val="1"/>
        <c:lblAlgn val="ctr"/>
        <c:lblOffset val="100"/>
        <c:noMultiLvlLbl val="0"/>
      </c:catAx>
      <c:valAx>
        <c:axId val="27118334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182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کارنامه!$B$747:$B$760</c:f>
              <c:numCache>
                <c:formatCode>0</c:formatCode>
                <c:ptCount val="14"/>
                <c:pt idx="0">
                  <c:v>15</c:v>
                </c:pt>
                <c:pt idx="1">
                  <c:v>7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0</c:v>
                </c:pt>
                <c:pt idx="6">
                  <c:v>20</c:v>
                </c:pt>
                <c:pt idx="7">
                  <c:v>17</c:v>
                </c:pt>
                <c:pt idx="8">
                  <c:v>1</c:v>
                </c:pt>
                <c:pt idx="9">
                  <c:v>20</c:v>
                </c:pt>
                <c:pt idx="10">
                  <c:v>10</c:v>
                </c:pt>
                <c:pt idx="11">
                  <c:v>17</c:v>
                </c:pt>
                <c:pt idx="12">
                  <c:v>19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185584"/>
        <c:axId val="271186144"/>
        <c:axId val="0"/>
      </c:bar3DChart>
      <c:catAx>
        <c:axId val="27118558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186144"/>
        <c:crossesAt val="0"/>
        <c:auto val="1"/>
        <c:lblAlgn val="ctr"/>
        <c:lblOffset val="100"/>
        <c:noMultiLvlLbl val="0"/>
      </c:catAx>
      <c:valAx>
        <c:axId val="271186144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185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188384"/>
        <c:axId val="271188944"/>
      </c:lineChart>
      <c:catAx>
        <c:axId val="27118838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1188944"/>
        <c:crosses val="autoZero"/>
        <c:auto val="1"/>
        <c:lblAlgn val="ctr"/>
        <c:lblOffset val="100"/>
        <c:noMultiLvlLbl val="0"/>
      </c:catAx>
      <c:valAx>
        <c:axId val="27118894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188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کارنامه!$B$722:$B$735</c:f>
              <c:numCache>
                <c:formatCode>0</c:formatCode>
                <c:ptCount val="14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12</c:v>
                </c:pt>
                <c:pt idx="9">
                  <c:v>20</c:v>
                </c:pt>
                <c:pt idx="10">
                  <c:v>17</c:v>
                </c:pt>
                <c:pt idx="11">
                  <c:v>0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191184"/>
        <c:axId val="271191744"/>
        <c:axId val="0"/>
      </c:bar3DChart>
      <c:catAx>
        <c:axId val="27119118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191744"/>
        <c:crossesAt val="0"/>
        <c:auto val="1"/>
        <c:lblAlgn val="ctr"/>
        <c:lblOffset val="100"/>
        <c:noMultiLvlLbl val="0"/>
      </c:catAx>
      <c:valAx>
        <c:axId val="271191744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191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577328"/>
        <c:axId val="271577888"/>
      </c:lineChart>
      <c:catAx>
        <c:axId val="271577328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1577888"/>
        <c:crosses val="autoZero"/>
        <c:auto val="1"/>
        <c:lblAlgn val="ctr"/>
        <c:lblOffset val="100"/>
        <c:noMultiLvlLbl val="0"/>
      </c:catAx>
      <c:valAx>
        <c:axId val="27157788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57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کارنامه!$B$694:$B$707</c:f>
              <c:numCache>
                <c:formatCode>0</c:formatCode>
                <c:ptCount val="14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20</c:v>
                </c:pt>
                <c:pt idx="7">
                  <c:v>18</c:v>
                </c:pt>
                <c:pt idx="8">
                  <c:v>15</c:v>
                </c:pt>
                <c:pt idx="9">
                  <c:v>20</c:v>
                </c:pt>
                <c:pt idx="10">
                  <c:v>14</c:v>
                </c:pt>
                <c:pt idx="11">
                  <c:v>17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580128"/>
        <c:axId val="271580688"/>
        <c:axId val="0"/>
      </c:bar3DChart>
      <c:catAx>
        <c:axId val="27158012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580688"/>
        <c:crossesAt val="0"/>
        <c:auto val="1"/>
        <c:lblAlgn val="ctr"/>
        <c:lblOffset val="100"/>
        <c:noMultiLvlLbl val="0"/>
      </c:catAx>
      <c:valAx>
        <c:axId val="27158068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580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823845511165118E-2"/>
          <c:y val="7.5846829580806463E-2"/>
          <c:w val="0.89072824889867852"/>
          <c:h val="0.8483063408383870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582928"/>
        <c:axId val="271583488"/>
      </c:lineChart>
      <c:catAx>
        <c:axId val="271582928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1583488"/>
        <c:crosses val="autoZero"/>
        <c:auto val="1"/>
        <c:lblAlgn val="ctr"/>
        <c:lblOffset val="100"/>
        <c:noMultiLvlLbl val="0"/>
      </c:catAx>
      <c:valAx>
        <c:axId val="27158348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582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کارنامه!$B$669:$B$682</c:f>
              <c:numCache>
                <c:formatCode>0</c:formatCode>
                <c:ptCount val="14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11</c:v>
                </c:pt>
                <c:pt idx="9">
                  <c:v>20</c:v>
                </c:pt>
                <c:pt idx="10">
                  <c:v>15</c:v>
                </c:pt>
                <c:pt idx="11">
                  <c:v>17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831872"/>
        <c:axId val="271832432"/>
        <c:axId val="0"/>
      </c:bar3DChart>
      <c:catAx>
        <c:axId val="27183187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832432"/>
        <c:crossesAt val="0"/>
        <c:auto val="1"/>
        <c:lblAlgn val="ctr"/>
        <c:lblOffset val="100"/>
        <c:noMultiLvlLbl val="0"/>
      </c:catAx>
      <c:valAx>
        <c:axId val="271832432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831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558320"/>
        <c:axId val="269558880"/>
      </c:lineChart>
      <c:catAx>
        <c:axId val="26955832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69558880"/>
        <c:crosses val="autoZero"/>
        <c:auto val="1"/>
        <c:lblAlgn val="ctr"/>
        <c:lblOffset val="100"/>
        <c:noMultiLvlLbl val="0"/>
      </c:catAx>
      <c:valAx>
        <c:axId val="26955888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69558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834672"/>
        <c:axId val="271835232"/>
      </c:lineChart>
      <c:catAx>
        <c:axId val="271834672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1835232"/>
        <c:crosses val="autoZero"/>
        <c:auto val="1"/>
        <c:lblAlgn val="ctr"/>
        <c:lblOffset val="100"/>
        <c:noMultiLvlLbl val="0"/>
      </c:catAx>
      <c:valAx>
        <c:axId val="27183523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83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کارنامه!$B$641:$B$654</c:f>
              <c:numCache>
                <c:formatCode>0</c:formatCode>
                <c:ptCount val="14"/>
                <c:pt idx="0">
                  <c:v>17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20</c:v>
                </c:pt>
                <c:pt idx="6">
                  <c:v>20</c:v>
                </c:pt>
                <c:pt idx="7">
                  <c:v>17</c:v>
                </c:pt>
                <c:pt idx="8">
                  <c:v>11</c:v>
                </c:pt>
                <c:pt idx="9">
                  <c:v>20</c:v>
                </c:pt>
                <c:pt idx="10">
                  <c:v>12</c:v>
                </c:pt>
                <c:pt idx="11">
                  <c:v>17</c:v>
                </c:pt>
                <c:pt idx="12">
                  <c:v>19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837472"/>
        <c:axId val="271961280"/>
        <c:axId val="0"/>
      </c:bar3DChart>
      <c:catAx>
        <c:axId val="27183747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961280"/>
        <c:crossesAt val="0"/>
        <c:auto val="1"/>
        <c:lblAlgn val="ctr"/>
        <c:lblOffset val="100"/>
        <c:noMultiLvlLbl val="0"/>
      </c:catAx>
      <c:valAx>
        <c:axId val="271961280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837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963520"/>
        <c:axId val="271964080"/>
      </c:lineChart>
      <c:catAx>
        <c:axId val="27196352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1964080"/>
        <c:crosses val="autoZero"/>
        <c:auto val="1"/>
        <c:lblAlgn val="ctr"/>
        <c:lblOffset val="100"/>
        <c:noMultiLvlLbl val="0"/>
      </c:catAx>
      <c:valAx>
        <c:axId val="27196408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963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کارنامه!$B$616:$B$629</c:f>
              <c:numCache>
                <c:formatCode>0</c:formatCode>
                <c:ptCount val="14"/>
                <c:pt idx="0">
                  <c:v>17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19</c:v>
                </c:pt>
                <c:pt idx="8">
                  <c:v>15</c:v>
                </c:pt>
                <c:pt idx="9">
                  <c:v>20</c:v>
                </c:pt>
                <c:pt idx="10">
                  <c:v>8</c:v>
                </c:pt>
                <c:pt idx="11">
                  <c:v>17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966320"/>
        <c:axId val="271966880"/>
        <c:axId val="0"/>
      </c:bar3DChart>
      <c:catAx>
        <c:axId val="27196632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966880"/>
        <c:crossesAt val="0"/>
        <c:auto val="1"/>
        <c:lblAlgn val="ctr"/>
        <c:lblOffset val="100"/>
        <c:noMultiLvlLbl val="0"/>
      </c:catAx>
      <c:valAx>
        <c:axId val="271966880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966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127819763025978E-2"/>
          <c:y val="7.5846829580806463E-2"/>
          <c:w val="0.87942427464681761"/>
          <c:h val="0.8483063408383870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969120"/>
        <c:axId val="271969680"/>
      </c:lineChart>
      <c:catAx>
        <c:axId val="27196912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1969680"/>
        <c:crosses val="autoZero"/>
        <c:auto val="1"/>
        <c:lblAlgn val="ctr"/>
        <c:lblOffset val="100"/>
        <c:noMultiLvlLbl val="0"/>
      </c:catAx>
      <c:valAx>
        <c:axId val="27196968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969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کارنامه!$B$588:$B$601</c:f>
              <c:numCache>
                <c:formatCode>0</c:formatCode>
                <c:ptCount val="14"/>
                <c:pt idx="0">
                  <c:v>18</c:v>
                </c:pt>
                <c:pt idx="1">
                  <c:v>19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20</c:v>
                </c:pt>
                <c:pt idx="6">
                  <c:v>20</c:v>
                </c:pt>
                <c:pt idx="7">
                  <c:v>18</c:v>
                </c:pt>
                <c:pt idx="8">
                  <c:v>12</c:v>
                </c:pt>
                <c:pt idx="9">
                  <c:v>20</c:v>
                </c:pt>
                <c:pt idx="10">
                  <c:v>19</c:v>
                </c:pt>
                <c:pt idx="11">
                  <c:v>17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1971920"/>
        <c:axId val="271972480"/>
        <c:axId val="0"/>
      </c:bar3DChart>
      <c:catAx>
        <c:axId val="27197192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972480"/>
        <c:crossesAt val="0"/>
        <c:auto val="1"/>
        <c:lblAlgn val="ctr"/>
        <c:lblOffset val="100"/>
        <c:noMultiLvlLbl val="0"/>
      </c:catAx>
      <c:valAx>
        <c:axId val="271972480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1971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974720"/>
        <c:axId val="271975280"/>
      </c:lineChart>
      <c:catAx>
        <c:axId val="27197472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1975280"/>
        <c:crosses val="autoZero"/>
        <c:auto val="1"/>
        <c:lblAlgn val="ctr"/>
        <c:lblOffset val="100"/>
        <c:noMultiLvlLbl val="0"/>
      </c:catAx>
      <c:valAx>
        <c:axId val="27197528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1974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کارنامه!$B$563:$B$576</c:f>
              <c:numCache>
                <c:formatCode>0</c:formatCode>
                <c:ptCount val="14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17</c:v>
                </c:pt>
                <c:pt idx="6">
                  <c:v>18</c:v>
                </c:pt>
                <c:pt idx="7">
                  <c:v>16</c:v>
                </c:pt>
                <c:pt idx="8">
                  <c:v>8</c:v>
                </c:pt>
                <c:pt idx="9">
                  <c:v>20</c:v>
                </c:pt>
                <c:pt idx="10">
                  <c:v>5</c:v>
                </c:pt>
                <c:pt idx="11">
                  <c:v>18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2395456"/>
        <c:axId val="272396016"/>
        <c:axId val="0"/>
      </c:bar3DChart>
      <c:catAx>
        <c:axId val="27239545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396016"/>
        <c:crossesAt val="0"/>
        <c:auto val="1"/>
        <c:lblAlgn val="ctr"/>
        <c:lblOffset val="100"/>
        <c:noMultiLvlLbl val="0"/>
      </c:catAx>
      <c:valAx>
        <c:axId val="272396016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395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398256"/>
        <c:axId val="272398816"/>
      </c:lineChart>
      <c:catAx>
        <c:axId val="27239825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2398816"/>
        <c:crosses val="autoZero"/>
        <c:auto val="1"/>
        <c:lblAlgn val="ctr"/>
        <c:lblOffset val="100"/>
        <c:noMultiLvlLbl val="0"/>
      </c:catAx>
      <c:valAx>
        <c:axId val="27239881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2398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کارنامه!$B$535:$B$548</c:f>
              <c:numCache>
                <c:formatCode>0</c:formatCode>
                <c:ptCount val="14"/>
                <c:pt idx="0">
                  <c:v>16</c:v>
                </c:pt>
                <c:pt idx="1">
                  <c:v>18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20</c:v>
                </c:pt>
                <c:pt idx="10">
                  <c:v>12</c:v>
                </c:pt>
                <c:pt idx="11">
                  <c:v>16</c:v>
                </c:pt>
                <c:pt idx="12">
                  <c:v>19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2401056"/>
        <c:axId val="272401616"/>
        <c:axId val="0"/>
      </c:bar3DChart>
      <c:catAx>
        <c:axId val="27240105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401616"/>
        <c:crossesAt val="0"/>
        <c:auto val="1"/>
        <c:lblAlgn val="ctr"/>
        <c:lblOffset val="100"/>
        <c:noMultiLvlLbl val="0"/>
      </c:catAx>
      <c:valAx>
        <c:axId val="272401616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401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کارنامه!$B$1012:$B$1025</c:f>
              <c:numCache>
                <c:formatCode>0</c:formatCode>
                <c:ptCount val="14"/>
                <c:pt idx="0">
                  <c:v>18</c:v>
                </c:pt>
                <c:pt idx="1">
                  <c:v>15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17</c:v>
                </c:pt>
                <c:pt idx="9">
                  <c:v>20</c:v>
                </c:pt>
                <c:pt idx="10">
                  <c:v>12</c:v>
                </c:pt>
                <c:pt idx="11">
                  <c:v>15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9561120"/>
        <c:axId val="269561680"/>
        <c:axId val="0"/>
      </c:bar3DChart>
      <c:catAx>
        <c:axId val="26956112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69561680"/>
        <c:crossesAt val="0"/>
        <c:auto val="1"/>
        <c:lblAlgn val="ctr"/>
        <c:lblOffset val="100"/>
        <c:noMultiLvlLbl val="0"/>
      </c:catAx>
      <c:valAx>
        <c:axId val="269561680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69561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403856"/>
        <c:axId val="272404416"/>
      </c:lineChart>
      <c:catAx>
        <c:axId val="27240385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2404416"/>
        <c:crosses val="autoZero"/>
        <c:auto val="1"/>
        <c:lblAlgn val="ctr"/>
        <c:lblOffset val="100"/>
        <c:noMultiLvlLbl val="0"/>
      </c:catAx>
      <c:valAx>
        <c:axId val="27240441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2403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کارنامه!$B$510:$B$523</c:f>
              <c:numCache>
                <c:formatCode>0</c:formatCode>
                <c:ptCount val="14"/>
                <c:pt idx="0">
                  <c:v>17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0</c:v>
                </c:pt>
                <c:pt idx="6">
                  <c:v>18</c:v>
                </c:pt>
                <c:pt idx="7">
                  <c:v>17</c:v>
                </c:pt>
                <c:pt idx="8">
                  <c:v>12</c:v>
                </c:pt>
                <c:pt idx="9">
                  <c:v>20</c:v>
                </c:pt>
                <c:pt idx="10">
                  <c:v>15</c:v>
                </c:pt>
                <c:pt idx="11">
                  <c:v>15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2406656"/>
        <c:axId val="272407216"/>
        <c:axId val="0"/>
      </c:bar3DChart>
      <c:catAx>
        <c:axId val="27240665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407216"/>
        <c:crossesAt val="0"/>
        <c:auto val="1"/>
        <c:lblAlgn val="ctr"/>
        <c:lblOffset val="100"/>
        <c:noMultiLvlLbl val="0"/>
      </c:catAx>
      <c:valAx>
        <c:axId val="272407216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40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409456"/>
        <c:axId val="272410016"/>
      </c:lineChart>
      <c:catAx>
        <c:axId val="27240945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2410016"/>
        <c:crosses val="autoZero"/>
        <c:auto val="1"/>
        <c:lblAlgn val="ctr"/>
        <c:lblOffset val="100"/>
        <c:noMultiLvlLbl val="0"/>
      </c:catAx>
      <c:valAx>
        <c:axId val="27241001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2409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کارنامه!$B$482:$B$495</c:f>
              <c:numCache>
                <c:formatCode>0</c:formatCode>
                <c:ptCount val="14"/>
                <c:pt idx="0">
                  <c:v>15</c:v>
                </c:pt>
                <c:pt idx="1">
                  <c:v>17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12</c:v>
                </c:pt>
                <c:pt idx="8">
                  <c:v>15</c:v>
                </c:pt>
                <c:pt idx="9">
                  <c:v>20</c:v>
                </c:pt>
                <c:pt idx="10">
                  <c:v>10</c:v>
                </c:pt>
                <c:pt idx="11">
                  <c:v>10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2645888"/>
        <c:axId val="272646448"/>
        <c:axId val="0"/>
      </c:bar3DChart>
      <c:catAx>
        <c:axId val="27264588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646448"/>
        <c:crossesAt val="0"/>
        <c:auto val="1"/>
        <c:lblAlgn val="ctr"/>
        <c:lblOffset val="100"/>
        <c:noMultiLvlLbl val="0"/>
      </c:catAx>
      <c:valAx>
        <c:axId val="27264644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645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648688"/>
        <c:axId val="272649248"/>
      </c:lineChart>
      <c:catAx>
        <c:axId val="272648688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2649248"/>
        <c:crosses val="autoZero"/>
        <c:auto val="1"/>
        <c:lblAlgn val="ctr"/>
        <c:lblOffset val="100"/>
        <c:noMultiLvlLbl val="0"/>
      </c:catAx>
      <c:valAx>
        <c:axId val="27264924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264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کارنامه!$B$457:$B$470</c:f>
              <c:numCache>
                <c:formatCode>0</c:formatCode>
                <c:ptCount val="14"/>
                <c:pt idx="0">
                  <c:v>18</c:v>
                </c:pt>
                <c:pt idx="1">
                  <c:v>17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20</c:v>
                </c:pt>
                <c:pt idx="6">
                  <c:v>16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15</c:v>
                </c:pt>
                <c:pt idx="11">
                  <c:v>17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2651488"/>
        <c:axId val="272652048"/>
        <c:axId val="0"/>
      </c:bar3DChart>
      <c:catAx>
        <c:axId val="27265148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652048"/>
        <c:crossesAt val="0"/>
        <c:auto val="1"/>
        <c:lblAlgn val="ctr"/>
        <c:lblOffset val="100"/>
        <c:noMultiLvlLbl val="0"/>
      </c:catAx>
      <c:valAx>
        <c:axId val="27265204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651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654288"/>
        <c:axId val="272654848"/>
      </c:lineChart>
      <c:catAx>
        <c:axId val="272654288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2654848"/>
        <c:crosses val="autoZero"/>
        <c:auto val="1"/>
        <c:lblAlgn val="ctr"/>
        <c:lblOffset val="100"/>
        <c:noMultiLvlLbl val="0"/>
      </c:catAx>
      <c:valAx>
        <c:axId val="27265484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2654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کارنامه!$B$429:$B$442</c:f>
              <c:numCache>
                <c:formatCode>0</c:formatCode>
                <c:ptCount val="14"/>
                <c:pt idx="0">
                  <c:v>19</c:v>
                </c:pt>
                <c:pt idx="1">
                  <c:v>20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20</c:v>
                </c:pt>
                <c:pt idx="8">
                  <c:v>18</c:v>
                </c:pt>
                <c:pt idx="9">
                  <c:v>20</c:v>
                </c:pt>
                <c:pt idx="10">
                  <c:v>18</c:v>
                </c:pt>
                <c:pt idx="11">
                  <c:v>17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2657088"/>
        <c:axId val="272657648"/>
        <c:axId val="0"/>
      </c:bar3DChart>
      <c:catAx>
        <c:axId val="27265708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657648"/>
        <c:crossesAt val="0"/>
        <c:auto val="1"/>
        <c:lblAlgn val="ctr"/>
        <c:lblOffset val="100"/>
        <c:noMultiLvlLbl val="0"/>
      </c:catAx>
      <c:valAx>
        <c:axId val="27265764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265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659888"/>
        <c:axId val="272660448"/>
      </c:lineChart>
      <c:catAx>
        <c:axId val="272659888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2660448"/>
        <c:crosses val="autoZero"/>
        <c:auto val="1"/>
        <c:lblAlgn val="ctr"/>
        <c:lblOffset val="100"/>
        <c:noMultiLvlLbl val="0"/>
      </c:catAx>
      <c:valAx>
        <c:axId val="27266044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2659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کارنامه!$B$404:$B$417</c:f>
              <c:numCache>
                <c:formatCode>0</c:formatCode>
                <c:ptCount val="14"/>
                <c:pt idx="0">
                  <c:v>18</c:v>
                </c:pt>
                <c:pt idx="1">
                  <c:v>20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18</c:v>
                </c:pt>
                <c:pt idx="8">
                  <c:v>16</c:v>
                </c:pt>
                <c:pt idx="9">
                  <c:v>20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3187184"/>
        <c:axId val="273187744"/>
        <c:axId val="0"/>
      </c:bar3DChart>
      <c:catAx>
        <c:axId val="27318718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187744"/>
        <c:crossesAt val="0"/>
        <c:auto val="1"/>
        <c:lblAlgn val="ctr"/>
        <c:lblOffset val="100"/>
        <c:noMultiLvlLbl val="0"/>
      </c:catAx>
      <c:valAx>
        <c:axId val="273187744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187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563920"/>
        <c:axId val="269564480"/>
      </c:lineChart>
      <c:catAx>
        <c:axId val="26956392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69564480"/>
        <c:crosses val="autoZero"/>
        <c:auto val="1"/>
        <c:lblAlgn val="ctr"/>
        <c:lblOffset val="100"/>
        <c:noMultiLvlLbl val="0"/>
      </c:catAx>
      <c:valAx>
        <c:axId val="26956448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69563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189984"/>
        <c:axId val="273190544"/>
      </c:lineChart>
      <c:catAx>
        <c:axId val="27318998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3190544"/>
        <c:crosses val="autoZero"/>
        <c:auto val="1"/>
        <c:lblAlgn val="ctr"/>
        <c:lblOffset val="100"/>
        <c:noMultiLvlLbl val="0"/>
      </c:catAx>
      <c:valAx>
        <c:axId val="27319054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3189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کارنامه!$B$376:$B$389</c:f>
              <c:numCache>
                <c:formatCode>0</c:formatCode>
                <c:ptCount val="14"/>
                <c:pt idx="0">
                  <c:v>18</c:v>
                </c:pt>
                <c:pt idx="1">
                  <c:v>20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18</c:v>
                </c:pt>
                <c:pt idx="8">
                  <c:v>13</c:v>
                </c:pt>
                <c:pt idx="9">
                  <c:v>20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3192784"/>
        <c:axId val="273193344"/>
        <c:axId val="0"/>
      </c:bar3DChart>
      <c:catAx>
        <c:axId val="27319278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193344"/>
        <c:crossesAt val="0"/>
        <c:auto val="1"/>
        <c:lblAlgn val="ctr"/>
        <c:lblOffset val="100"/>
        <c:noMultiLvlLbl val="0"/>
      </c:catAx>
      <c:valAx>
        <c:axId val="273193344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192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314704"/>
        <c:axId val="273315264"/>
      </c:lineChart>
      <c:catAx>
        <c:axId val="27331470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3315264"/>
        <c:crosses val="autoZero"/>
        <c:auto val="1"/>
        <c:lblAlgn val="ctr"/>
        <c:lblOffset val="100"/>
        <c:noMultiLvlLbl val="0"/>
      </c:catAx>
      <c:valAx>
        <c:axId val="27331526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3314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کارنامه!$B$351:$B$364</c:f>
              <c:numCache>
                <c:formatCode>0</c:formatCode>
                <c:ptCount val="14"/>
                <c:pt idx="0">
                  <c:v>15</c:v>
                </c:pt>
                <c:pt idx="1">
                  <c:v>17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12</c:v>
                </c:pt>
                <c:pt idx="7">
                  <c:v>18</c:v>
                </c:pt>
                <c:pt idx="8">
                  <c:v>20</c:v>
                </c:pt>
                <c:pt idx="9">
                  <c:v>20</c:v>
                </c:pt>
                <c:pt idx="10">
                  <c:v>14</c:v>
                </c:pt>
                <c:pt idx="11">
                  <c:v>17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3317504"/>
        <c:axId val="273318064"/>
        <c:axId val="0"/>
      </c:bar3DChart>
      <c:catAx>
        <c:axId val="27331750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318064"/>
        <c:crossesAt val="0"/>
        <c:auto val="1"/>
        <c:lblAlgn val="ctr"/>
        <c:lblOffset val="100"/>
        <c:noMultiLvlLbl val="0"/>
      </c:catAx>
      <c:valAx>
        <c:axId val="273318064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317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359828345739024E-2"/>
          <c:y val="7.5846829580806463E-2"/>
          <c:w val="0.8831922660641045"/>
          <c:h val="0.8483063408383870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320304"/>
        <c:axId val="273320864"/>
      </c:lineChart>
      <c:catAx>
        <c:axId val="27332030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3320864"/>
        <c:crosses val="autoZero"/>
        <c:auto val="1"/>
        <c:lblAlgn val="ctr"/>
        <c:lblOffset val="100"/>
        <c:noMultiLvlLbl val="0"/>
      </c:catAx>
      <c:valAx>
        <c:axId val="27332086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3320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کارنامه!$B$323:$B$336</c:f>
              <c:numCache>
                <c:formatCode>0</c:formatCode>
                <c:ptCount val="14"/>
                <c:pt idx="0">
                  <c:v>16</c:v>
                </c:pt>
                <c:pt idx="1">
                  <c:v>7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0</c:v>
                </c:pt>
                <c:pt idx="6">
                  <c:v>16</c:v>
                </c:pt>
                <c:pt idx="7">
                  <c:v>18</c:v>
                </c:pt>
                <c:pt idx="8">
                  <c:v>15</c:v>
                </c:pt>
                <c:pt idx="9">
                  <c:v>20</c:v>
                </c:pt>
                <c:pt idx="10">
                  <c:v>14</c:v>
                </c:pt>
                <c:pt idx="11">
                  <c:v>0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3323104"/>
        <c:axId val="273323664"/>
        <c:axId val="0"/>
      </c:bar3DChart>
      <c:catAx>
        <c:axId val="27332310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323664"/>
        <c:crossesAt val="0"/>
        <c:auto val="1"/>
        <c:lblAlgn val="ctr"/>
        <c:lblOffset val="100"/>
        <c:noMultiLvlLbl val="0"/>
      </c:catAx>
      <c:valAx>
        <c:axId val="273323664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323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591836928452071E-2"/>
          <c:y val="7.5847092490378618E-2"/>
          <c:w val="0.89449624031596553"/>
          <c:h val="0.8483063408383870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325904"/>
        <c:axId val="273326464"/>
      </c:lineChart>
      <c:catAx>
        <c:axId val="27332590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3326464"/>
        <c:crosses val="autoZero"/>
        <c:auto val="1"/>
        <c:lblAlgn val="ctr"/>
        <c:lblOffset val="100"/>
        <c:noMultiLvlLbl val="0"/>
      </c:catAx>
      <c:valAx>
        <c:axId val="27332646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3325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کارنامه!$B$298:$B$311</c:f>
              <c:numCache>
                <c:formatCode>0</c:formatCode>
                <c:ptCount val="14"/>
                <c:pt idx="0">
                  <c:v>17</c:v>
                </c:pt>
                <c:pt idx="1">
                  <c:v>8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18</c:v>
                </c:pt>
                <c:pt idx="6">
                  <c:v>15</c:v>
                </c:pt>
                <c:pt idx="7">
                  <c:v>17</c:v>
                </c:pt>
                <c:pt idx="8">
                  <c:v>13</c:v>
                </c:pt>
                <c:pt idx="9">
                  <c:v>20</c:v>
                </c:pt>
                <c:pt idx="10">
                  <c:v>0</c:v>
                </c:pt>
                <c:pt idx="11">
                  <c:v>16</c:v>
                </c:pt>
                <c:pt idx="12">
                  <c:v>19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3328704"/>
        <c:axId val="273739040"/>
        <c:axId val="0"/>
      </c:bar3DChart>
      <c:catAx>
        <c:axId val="27332870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739040"/>
        <c:crossesAt val="0"/>
        <c:auto val="1"/>
        <c:lblAlgn val="ctr"/>
        <c:lblOffset val="100"/>
        <c:noMultiLvlLbl val="0"/>
      </c:catAx>
      <c:valAx>
        <c:axId val="273739040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328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741280"/>
        <c:axId val="273741840"/>
      </c:lineChart>
      <c:catAx>
        <c:axId val="27374128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3741840"/>
        <c:crosses val="autoZero"/>
        <c:auto val="1"/>
        <c:lblAlgn val="ctr"/>
        <c:lblOffset val="100"/>
        <c:noMultiLvlLbl val="0"/>
      </c:catAx>
      <c:valAx>
        <c:axId val="27374184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3741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کارنامه!$B$270:$B$283</c:f>
              <c:numCache>
                <c:formatCode>0</c:formatCode>
                <c:ptCount val="14"/>
                <c:pt idx="0">
                  <c:v>18</c:v>
                </c:pt>
                <c:pt idx="1">
                  <c:v>14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20</c:v>
                </c:pt>
                <c:pt idx="6">
                  <c:v>20</c:v>
                </c:pt>
                <c:pt idx="7">
                  <c:v>18</c:v>
                </c:pt>
                <c:pt idx="8">
                  <c:v>10</c:v>
                </c:pt>
                <c:pt idx="9">
                  <c:v>20</c:v>
                </c:pt>
                <c:pt idx="10">
                  <c:v>16</c:v>
                </c:pt>
                <c:pt idx="11">
                  <c:v>17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3744080"/>
        <c:axId val="273744640"/>
        <c:axId val="0"/>
      </c:bar3DChart>
      <c:catAx>
        <c:axId val="27374408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744640"/>
        <c:crossesAt val="0"/>
        <c:auto val="1"/>
        <c:lblAlgn val="ctr"/>
        <c:lblOffset val="100"/>
        <c:noMultiLvlLbl val="0"/>
      </c:catAx>
      <c:valAx>
        <c:axId val="273744640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744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کارنامه!$B$987:$B$1000</c:f>
              <c:numCache>
                <c:formatCode>0</c:formatCode>
                <c:ptCount val="14"/>
                <c:pt idx="0">
                  <c:v>15</c:v>
                </c:pt>
                <c:pt idx="1">
                  <c:v>8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17</c:v>
                </c:pt>
                <c:pt idx="8">
                  <c:v>12</c:v>
                </c:pt>
                <c:pt idx="9">
                  <c:v>20</c:v>
                </c:pt>
                <c:pt idx="10">
                  <c:v>11</c:v>
                </c:pt>
                <c:pt idx="11">
                  <c:v>16</c:v>
                </c:pt>
                <c:pt idx="12">
                  <c:v>17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9707104"/>
        <c:axId val="269707664"/>
        <c:axId val="0"/>
      </c:bar3DChart>
      <c:catAx>
        <c:axId val="26970710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69707664"/>
        <c:crossesAt val="0"/>
        <c:auto val="1"/>
        <c:lblAlgn val="ctr"/>
        <c:lblOffset val="100"/>
        <c:noMultiLvlLbl val="0"/>
      </c:catAx>
      <c:valAx>
        <c:axId val="269707664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6970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کارنامه!$B$245:$B$258</c:f>
              <c:numCache>
                <c:formatCode>0</c:formatCode>
                <c:ptCount val="14"/>
                <c:pt idx="0">
                  <c:v>17</c:v>
                </c:pt>
                <c:pt idx="1">
                  <c:v>13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20</c:v>
                </c:pt>
                <c:pt idx="7">
                  <c:v>17</c:v>
                </c:pt>
                <c:pt idx="8">
                  <c:v>12</c:v>
                </c:pt>
                <c:pt idx="9">
                  <c:v>20</c:v>
                </c:pt>
                <c:pt idx="10">
                  <c:v>10</c:v>
                </c:pt>
                <c:pt idx="11">
                  <c:v>17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3746880"/>
        <c:axId val="273747440"/>
        <c:axId val="0"/>
      </c:bar3DChart>
      <c:catAx>
        <c:axId val="27374688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747440"/>
        <c:crossesAt val="0"/>
        <c:auto val="1"/>
        <c:lblAlgn val="ctr"/>
        <c:lblOffset val="100"/>
        <c:noMultiLvlLbl val="0"/>
      </c:catAx>
      <c:valAx>
        <c:axId val="273747440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746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749680"/>
        <c:axId val="273750240"/>
      </c:lineChart>
      <c:catAx>
        <c:axId val="27374968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3750240"/>
        <c:crosses val="autoZero"/>
        <c:auto val="1"/>
        <c:lblAlgn val="ctr"/>
        <c:lblOffset val="100"/>
        <c:noMultiLvlLbl val="0"/>
      </c:catAx>
      <c:valAx>
        <c:axId val="27375024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374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کارنامه!$B$217:$B$230</c:f>
              <c:numCache>
                <c:formatCode>0</c:formatCode>
                <c:ptCount val="14"/>
                <c:pt idx="0">
                  <c:v>10</c:v>
                </c:pt>
                <c:pt idx="1">
                  <c:v>18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0</c:v>
                </c:pt>
                <c:pt idx="6">
                  <c:v>5</c:v>
                </c:pt>
                <c:pt idx="7">
                  <c:v>10</c:v>
                </c:pt>
                <c:pt idx="8">
                  <c:v>0</c:v>
                </c:pt>
                <c:pt idx="9">
                  <c:v>20</c:v>
                </c:pt>
                <c:pt idx="10">
                  <c:v>0</c:v>
                </c:pt>
                <c:pt idx="11">
                  <c:v>0</c:v>
                </c:pt>
                <c:pt idx="12">
                  <c:v>17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3752480"/>
        <c:axId val="273753040"/>
        <c:axId val="0"/>
      </c:bar3DChart>
      <c:catAx>
        <c:axId val="27375248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753040"/>
        <c:crossesAt val="0"/>
        <c:auto val="1"/>
        <c:lblAlgn val="ctr"/>
        <c:lblOffset val="100"/>
        <c:noMultiLvlLbl val="0"/>
      </c:catAx>
      <c:valAx>
        <c:axId val="273753040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375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کارنامه!$B$192:$B$205</c:f>
              <c:numCache>
                <c:formatCode>0</c:formatCode>
                <c:ptCount val="14"/>
                <c:pt idx="0">
                  <c:v>17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18</c:v>
                </c:pt>
                <c:pt idx="6">
                  <c:v>20</c:v>
                </c:pt>
                <c:pt idx="7">
                  <c:v>18</c:v>
                </c:pt>
                <c:pt idx="8">
                  <c:v>8</c:v>
                </c:pt>
                <c:pt idx="9">
                  <c:v>20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4177328"/>
        <c:axId val="274177888"/>
        <c:axId val="0"/>
      </c:bar3DChart>
      <c:catAx>
        <c:axId val="27417732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177888"/>
        <c:crossesAt val="0"/>
        <c:auto val="1"/>
        <c:lblAlgn val="ctr"/>
        <c:lblOffset val="100"/>
        <c:noMultiLvlLbl val="0"/>
      </c:catAx>
      <c:valAx>
        <c:axId val="27417788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17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کارنامه!$B$164:$B$177</c:f>
              <c:numCache>
                <c:formatCode>0</c:formatCode>
                <c:ptCount val="14"/>
                <c:pt idx="0">
                  <c:v>15</c:v>
                </c:pt>
                <c:pt idx="1">
                  <c:v>7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0</c:v>
                </c:pt>
                <c:pt idx="6">
                  <c:v>10</c:v>
                </c:pt>
                <c:pt idx="7">
                  <c:v>16</c:v>
                </c:pt>
                <c:pt idx="8">
                  <c:v>13</c:v>
                </c:pt>
                <c:pt idx="9">
                  <c:v>20</c:v>
                </c:pt>
                <c:pt idx="10">
                  <c:v>16</c:v>
                </c:pt>
                <c:pt idx="11">
                  <c:v>15</c:v>
                </c:pt>
                <c:pt idx="12">
                  <c:v>18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4180128"/>
        <c:axId val="274180688"/>
        <c:axId val="0"/>
      </c:bar3DChart>
      <c:catAx>
        <c:axId val="27418012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180688"/>
        <c:crossesAt val="0"/>
        <c:auto val="1"/>
        <c:lblAlgn val="ctr"/>
        <c:lblOffset val="100"/>
        <c:noMultiLvlLbl val="0"/>
      </c:catAx>
      <c:valAx>
        <c:axId val="27418068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180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کارنامه!$B$139:$B$152</c:f>
              <c:numCache>
                <c:formatCode>0</c:formatCode>
                <c:ptCount val="14"/>
                <c:pt idx="0">
                  <c:v>12</c:v>
                </c:pt>
                <c:pt idx="1">
                  <c:v>8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0</c:v>
                </c:pt>
                <c:pt idx="6">
                  <c:v>3</c:v>
                </c:pt>
                <c:pt idx="7">
                  <c:v>16</c:v>
                </c:pt>
                <c:pt idx="8">
                  <c:v>6</c:v>
                </c:pt>
                <c:pt idx="9">
                  <c:v>20</c:v>
                </c:pt>
                <c:pt idx="10">
                  <c:v>0</c:v>
                </c:pt>
                <c:pt idx="11">
                  <c:v>13</c:v>
                </c:pt>
                <c:pt idx="12">
                  <c:v>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4182928"/>
        <c:axId val="274183488"/>
        <c:axId val="0"/>
      </c:bar3DChart>
      <c:catAx>
        <c:axId val="27418292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183488"/>
        <c:crossesAt val="0"/>
        <c:auto val="1"/>
        <c:lblAlgn val="ctr"/>
        <c:lblOffset val="100"/>
        <c:noMultiLvlLbl val="0"/>
      </c:catAx>
      <c:valAx>
        <c:axId val="27418348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182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127819763025978E-2"/>
          <c:y val="4.1370997953167163E-2"/>
          <c:w val="0.87942427464681761"/>
          <c:h val="0.8069353428852199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185728"/>
        <c:axId val="274186288"/>
      </c:lineChart>
      <c:catAx>
        <c:axId val="274185728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4186288"/>
        <c:crosses val="autoZero"/>
        <c:auto val="1"/>
        <c:lblAlgn val="ctr"/>
        <c:lblOffset val="100"/>
        <c:noMultiLvlLbl val="0"/>
      </c:catAx>
      <c:valAx>
        <c:axId val="27418628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4185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کارنامه!$B$111:$B$124</c:f>
              <c:numCache>
                <c:formatCode>0</c:formatCode>
                <c:ptCount val="1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18</c:v>
                </c:pt>
                <c:pt idx="8">
                  <c:v>12</c:v>
                </c:pt>
                <c:pt idx="9">
                  <c:v>20</c:v>
                </c:pt>
                <c:pt idx="10">
                  <c:v>11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4188528"/>
        <c:axId val="274189088"/>
        <c:axId val="0"/>
      </c:bar3DChart>
      <c:catAx>
        <c:axId val="27418852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189088"/>
        <c:crossesAt val="0"/>
        <c:auto val="1"/>
        <c:lblAlgn val="ctr"/>
        <c:lblOffset val="100"/>
        <c:noMultiLvlLbl val="0"/>
      </c:catAx>
      <c:valAx>
        <c:axId val="27418908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18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041761600401761E-2"/>
          <c:y val="6.2056496929750744E-2"/>
          <c:w val="0.91391647679919652"/>
          <c:h val="0.779354677583108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191328"/>
        <c:axId val="274191888"/>
      </c:lineChart>
      <c:catAx>
        <c:axId val="274191328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4191888"/>
        <c:crosses val="autoZero"/>
        <c:auto val="1"/>
        <c:lblAlgn val="ctr"/>
        <c:lblOffset val="100"/>
        <c:noMultiLvlLbl val="0"/>
      </c:catAx>
      <c:valAx>
        <c:axId val="27419188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419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86822485657403E-2"/>
          <c:y val="4.8266164278695019E-2"/>
          <c:w val="0.91426355028685191"/>
          <c:h val="0.8000401765596920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194128"/>
        <c:axId val="274194688"/>
      </c:lineChart>
      <c:catAx>
        <c:axId val="274194128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4194688"/>
        <c:crosses val="autoZero"/>
        <c:auto val="1"/>
        <c:lblAlgn val="ctr"/>
        <c:lblOffset val="100"/>
        <c:noMultiLvlLbl val="0"/>
      </c:catAx>
      <c:valAx>
        <c:axId val="27419468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419412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709904"/>
        <c:axId val="269710464"/>
      </c:lineChart>
      <c:catAx>
        <c:axId val="269709904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69710464"/>
        <c:crosses val="autoZero"/>
        <c:auto val="1"/>
        <c:lblAlgn val="ctr"/>
        <c:lblOffset val="100"/>
        <c:noMultiLvlLbl val="0"/>
      </c:catAx>
      <c:valAx>
        <c:axId val="26971046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69709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کارنامه!$A$58:$A$71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کارنامه!$B$58:$B$71</c:f>
              <c:numCache>
                <c:formatCode>General</c:formatCode>
                <c:ptCount val="14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20</c:v>
                </c:pt>
                <c:pt idx="7">
                  <c:v>18</c:v>
                </c:pt>
                <c:pt idx="8">
                  <c:v>4</c:v>
                </c:pt>
                <c:pt idx="9">
                  <c:v>20</c:v>
                </c:pt>
                <c:pt idx="10">
                  <c:v>16</c:v>
                </c:pt>
                <c:pt idx="11">
                  <c:v>16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4196928"/>
        <c:axId val="274197488"/>
        <c:axId val="0"/>
      </c:bar3DChart>
      <c:catAx>
        <c:axId val="27419692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197488"/>
        <c:crossesAt val="0"/>
        <c:auto val="1"/>
        <c:lblAlgn val="ctr"/>
        <c:lblOffset val="100"/>
        <c:noMultiLvlLbl val="0"/>
      </c:catAx>
      <c:valAx>
        <c:axId val="27419748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19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54811353968246E-2"/>
          <c:y val="4.8266164278695019E-2"/>
          <c:w val="0.91409037729206355"/>
          <c:h val="0.8000401765596920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199728"/>
        <c:axId val="274200288"/>
      </c:lineChart>
      <c:catAx>
        <c:axId val="274199728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4200288"/>
        <c:crosses val="autoZero"/>
        <c:auto val="1"/>
        <c:lblAlgn val="ctr"/>
        <c:lblOffset val="100"/>
        <c:noMultiLvlLbl val="0"/>
      </c:catAx>
      <c:valAx>
        <c:axId val="27420028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419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کارنامه!$B$33:$B$46</c:f>
              <c:numCache>
                <c:formatCode>General</c:formatCode>
                <c:ptCount val="14"/>
                <c:pt idx="0">
                  <c:v>10</c:v>
                </c:pt>
                <c:pt idx="1">
                  <c:v>20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4202528"/>
        <c:axId val="274203088"/>
        <c:axId val="0"/>
      </c:bar3DChart>
      <c:catAx>
        <c:axId val="27420252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203088"/>
        <c:crossesAt val="0"/>
        <c:auto val="1"/>
        <c:lblAlgn val="ctr"/>
        <c:lblOffset val="100"/>
        <c:noMultiLvlLbl val="0"/>
      </c:catAx>
      <c:valAx>
        <c:axId val="27420308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202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663802597599884E-2"/>
          <c:y val="7.5846829580806463E-2"/>
          <c:w val="0.8718882918122437"/>
          <c:h val="0.8483063408383870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205328"/>
        <c:axId val="274205888"/>
      </c:lineChart>
      <c:catAx>
        <c:axId val="274205328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4205888"/>
        <c:crosses val="autoZero"/>
        <c:auto val="1"/>
        <c:lblAlgn val="ctr"/>
        <c:lblOffset val="100"/>
        <c:noMultiLvlLbl val="0"/>
      </c:catAx>
      <c:valAx>
        <c:axId val="27420588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4205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کارنامه!$B$5:$B$18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</c:v>
                </c:pt>
                <c:pt idx="4">
                  <c:v>18</c:v>
                </c:pt>
                <c:pt idx="5">
                  <c:v>20</c:v>
                </c:pt>
                <c:pt idx="6">
                  <c:v>20</c:v>
                </c:pt>
                <c:pt idx="7">
                  <c:v>18</c:v>
                </c:pt>
                <c:pt idx="8">
                  <c:v>14</c:v>
                </c:pt>
                <c:pt idx="9">
                  <c:v>20</c:v>
                </c:pt>
                <c:pt idx="10">
                  <c:v>11</c:v>
                </c:pt>
                <c:pt idx="11">
                  <c:v>18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4208128"/>
        <c:axId val="274208688"/>
        <c:axId val="0"/>
      </c:bar3DChart>
      <c:catAx>
        <c:axId val="27420812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208688"/>
        <c:crossesAt val="0"/>
        <c:auto val="1"/>
        <c:lblAlgn val="ctr"/>
        <c:lblOffset val="100"/>
        <c:noMultiLvlLbl val="0"/>
      </c:catAx>
      <c:valAx>
        <c:axId val="274208688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4208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55216"/>
        <c:axId val="275255776"/>
      </c:lineChart>
      <c:catAx>
        <c:axId val="2752552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255776"/>
        <c:crossesAt val="0"/>
        <c:auto val="1"/>
        <c:lblAlgn val="ctr"/>
        <c:lblOffset val="100"/>
        <c:noMultiLvlLbl val="0"/>
      </c:catAx>
      <c:valAx>
        <c:axId val="275255776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25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57456"/>
        <c:axId val="275258016"/>
      </c:lineChart>
      <c:catAx>
        <c:axId val="27525745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258016"/>
        <c:crosses val="autoZero"/>
        <c:auto val="1"/>
        <c:lblAlgn val="ctr"/>
        <c:lblOffset val="100"/>
        <c:noMultiLvlLbl val="0"/>
      </c:catAx>
      <c:valAx>
        <c:axId val="27525801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25745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127819763025978E-2"/>
          <c:y val="7.5846829580806463E-2"/>
          <c:w val="0.87942427464681761"/>
          <c:h val="0.8483063408383870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60256"/>
        <c:axId val="275260816"/>
      </c:lineChart>
      <c:catAx>
        <c:axId val="27526025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260816"/>
        <c:crosses val="autoZero"/>
        <c:auto val="1"/>
        <c:lblAlgn val="ctr"/>
        <c:lblOffset val="100"/>
        <c:noMultiLvlLbl val="0"/>
      </c:catAx>
      <c:valAx>
        <c:axId val="27526081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260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62496"/>
        <c:axId val="275263056"/>
      </c:lineChart>
      <c:catAx>
        <c:axId val="27526249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263056"/>
        <c:crossesAt val="0"/>
        <c:auto val="1"/>
        <c:lblAlgn val="ctr"/>
        <c:lblOffset val="100"/>
        <c:noMultiLvlLbl val="0"/>
      </c:catAx>
      <c:valAx>
        <c:axId val="275263056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262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64736"/>
        <c:axId val="275265296"/>
      </c:lineChart>
      <c:catAx>
        <c:axId val="27526473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265296"/>
        <c:crosses val="autoZero"/>
        <c:auto val="1"/>
        <c:lblAlgn val="ctr"/>
        <c:lblOffset val="100"/>
        <c:noMultiLvlLbl val="0"/>
      </c:catAx>
      <c:valAx>
        <c:axId val="27526529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26473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کارنامه!$A$5:$A$18</c:f>
              <c:strCache>
                <c:ptCount val="14"/>
                <c:pt idx="0">
                  <c:v>قرآن</c:v>
                </c:pt>
                <c:pt idx="1">
                  <c:v>معارف اسلامی </c:v>
                </c:pt>
                <c:pt idx="2">
                  <c:v>قرائت فارسی</c:v>
                </c:pt>
                <c:pt idx="3">
                  <c:v>املاء</c:v>
                </c:pt>
                <c:pt idx="4">
                  <c:v>انشاء</c:v>
                </c:pt>
                <c:pt idx="5">
                  <c:v>عربی</c:v>
                </c:pt>
                <c:pt idx="6">
                  <c:v>زبان انگلیسی</c:v>
                </c:pt>
                <c:pt idx="7">
                  <c:v>علوم تجربی</c:v>
                </c:pt>
                <c:pt idx="8">
                  <c:v>ریاضی</c:v>
                </c:pt>
                <c:pt idx="9">
                  <c:v>تربیت بدنی</c:v>
                </c:pt>
                <c:pt idx="10">
                  <c:v>مطالعات</c:v>
                </c:pt>
                <c:pt idx="11">
                  <c:v>فرهنگ و هنر</c:v>
                </c:pt>
                <c:pt idx="12">
                  <c:v>کار و فناوری</c:v>
                </c:pt>
                <c:pt idx="13">
                  <c:v>تفکر</c:v>
                </c:pt>
              </c:strCache>
            </c:strRef>
          </c:cat>
          <c:val>
            <c:numRef>
              <c:f>کارنامه!$B$959:$B$972</c:f>
              <c:numCache>
                <c:formatCode>0</c:formatCode>
                <c:ptCount val="14"/>
                <c:pt idx="0">
                  <c:v>14</c:v>
                </c:pt>
                <c:pt idx="1">
                  <c:v>7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0</c:v>
                </c:pt>
                <c:pt idx="6">
                  <c:v>5</c:v>
                </c:pt>
                <c:pt idx="7">
                  <c:v>17</c:v>
                </c:pt>
                <c:pt idx="8">
                  <c:v>9</c:v>
                </c:pt>
                <c:pt idx="9">
                  <c:v>20</c:v>
                </c:pt>
                <c:pt idx="10">
                  <c:v>15</c:v>
                </c:pt>
                <c:pt idx="11">
                  <c:v>0</c:v>
                </c:pt>
                <c:pt idx="12">
                  <c:v>19</c:v>
                </c:pt>
                <c:pt idx="1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68-4EC9-BDA3-DB048C4A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9712704"/>
        <c:axId val="269713264"/>
        <c:axId val="0"/>
      </c:bar3DChart>
      <c:catAx>
        <c:axId val="26971270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69713264"/>
        <c:crossesAt val="0"/>
        <c:auto val="1"/>
        <c:lblAlgn val="ctr"/>
        <c:lblOffset val="100"/>
        <c:noMultiLvlLbl val="0"/>
      </c:catAx>
      <c:valAx>
        <c:axId val="269713264"/>
        <c:scaling>
          <c:orientation val="minMax"/>
          <c:max val="20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1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69712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66976"/>
        <c:axId val="275267536"/>
      </c:lineChart>
      <c:catAx>
        <c:axId val="27526697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267536"/>
        <c:crossesAt val="0"/>
        <c:auto val="1"/>
        <c:lblAlgn val="ctr"/>
        <c:lblOffset val="100"/>
        <c:noMultiLvlLbl val="0"/>
      </c:catAx>
      <c:valAx>
        <c:axId val="275267536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266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69216"/>
        <c:axId val="275269776"/>
      </c:lineChart>
      <c:catAx>
        <c:axId val="27526921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269776"/>
        <c:crosses val="autoZero"/>
        <c:auto val="1"/>
        <c:lblAlgn val="ctr"/>
        <c:lblOffset val="100"/>
        <c:noMultiLvlLbl val="0"/>
      </c:catAx>
      <c:valAx>
        <c:axId val="27526977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26921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71456"/>
        <c:axId val="275272016"/>
      </c:lineChart>
      <c:catAx>
        <c:axId val="27527145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272016"/>
        <c:crossesAt val="0"/>
        <c:auto val="1"/>
        <c:lblAlgn val="ctr"/>
        <c:lblOffset val="100"/>
        <c:noMultiLvlLbl val="0"/>
      </c:catAx>
      <c:valAx>
        <c:axId val="275272016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271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73696"/>
        <c:axId val="275274256"/>
      </c:lineChart>
      <c:catAx>
        <c:axId val="27527369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274256"/>
        <c:crosses val="autoZero"/>
        <c:auto val="1"/>
        <c:lblAlgn val="ctr"/>
        <c:lblOffset val="100"/>
        <c:noMultiLvlLbl val="0"/>
      </c:catAx>
      <c:valAx>
        <c:axId val="27527425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27369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75936"/>
        <c:axId val="275276496"/>
      </c:lineChart>
      <c:catAx>
        <c:axId val="27527593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276496"/>
        <c:crossesAt val="0"/>
        <c:auto val="1"/>
        <c:lblAlgn val="ctr"/>
        <c:lblOffset val="100"/>
        <c:noMultiLvlLbl val="0"/>
      </c:catAx>
      <c:valAx>
        <c:axId val="275276496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27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78176"/>
        <c:axId val="275278736"/>
      </c:lineChart>
      <c:catAx>
        <c:axId val="27527817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278736"/>
        <c:crosses val="autoZero"/>
        <c:auto val="1"/>
        <c:lblAlgn val="ctr"/>
        <c:lblOffset val="100"/>
        <c:noMultiLvlLbl val="0"/>
      </c:catAx>
      <c:valAx>
        <c:axId val="27527873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2781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80416"/>
        <c:axId val="275280976"/>
      </c:lineChart>
      <c:catAx>
        <c:axId val="2752804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280976"/>
        <c:crossesAt val="0"/>
        <c:auto val="1"/>
        <c:lblAlgn val="ctr"/>
        <c:lblOffset val="100"/>
        <c:noMultiLvlLbl val="0"/>
      </c:catAx>
      <c:valAx>
        <c:axId val="275280976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280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82656"/>
        <c:axId val="275283216"/>
      </c:lineChart>
      <c:catAx>
        <c:axId val="27528265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283216"/>
        <c:crosses val="autoZero"/>
        <c:auto val="1"/>
        <c:lblAlgn val="ctr"/>
        <c:lblOffset val="100"/>
        <c:noMultiLvlLbl val="0"/>
      </c:catAx>
      <c:valAx>
        <c:axId val="27528321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28265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284896"/>
        <c:axId val="275285456"/>
      </c:lineChart>
      <c:catAx>
        <c:axId val="27528489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285456"/>
        <c:crossesAt val="0"/>
        <c:auto val="1"/>
        <c:lblAlgn val="ctr"/>
        <c:lblOffset val="100"/>
        <c:noMultiLvlLbl val="0"/>
      </c:catAx>
      <c:valAx>
        <c:axId val="275285456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284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56080"/>
        <c:axId val="275656640"/>
      </c:lineChart>
      <c:catAx>
        <c:axId val="27565608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656640"/>
        <c:crosses val="autoZero"/>
        <c:auto val="1"/>
        <c:lblAlgn val="ctr"/>
        <c:lblOffset val="100"/>
        <c:noMultiLvlLbl val="0"/>
      </c:catAx>
      <c:valAx>
        <c:axId val="27565664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65608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675616"/>
        <c:axId val="270676176"/>
      </c:lineChart>
      <c:catAx>
        <c:axId val="270675616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0676176"/>
        <c:crosses val="autoZero"/>
        <c:auto val="1"/>
        <c:lblAlgn val="ctr"/>
        <c:lblOffset val="100"/>
        <c:noMultiLvlLbl val="0"/>
      </c:catAx>
      <c:valAx>
        <c:axId val="27067617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0675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54811353968246E-2"/>
          <c:y val="5.5161330604222882E-2"/>
          <c:w val="0.91409037729206355"/>
          <c:h val="0.7862498439086362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58880"/>
        <c:axId val="275659440"/>
      </c:lineChart>
      <c:catAx>
        <c:axId val="27565888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659440"/>
        <c:crosses val="autoZero"/>
        <c:auto val="1"/>
        <c:lblAlgn val="ctr"/>
        <c:lblOffset val="100"/>
        <c:noMultiLvlLbl val="0"/>
      </c:catAx>
      <c:valAx>
        <c:axId val="27565944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658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61120"/>
        <c:axId val="275661680"/>
      </c:lineChart>
      <c:catAx>
        <c:axId val="27566112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661680"/>
        <c:crossesAt val="0"/>
        <c:auto val="1"/>
        <c:lblAlgn val="ctr"/>
        <c:lblOffset val="100"/>
        <c:noMultiLvlLbl val="0"/>
      </c:catAx>
      <c:valAx>
        <c:axId val="275661680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661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63360"/>
        <c:axId val="275663920"/>
      </c:lineChart>
      <c:catAx>
        <c:axId val="27566336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663920"/>
        <c:crosses val="autoZero"/>
        <c:auto val="1"/>
        <c:lblAlgn val="ctr"/>
        <c:lblOffset val="100"/>
        <c:noMultiLvlLbl val="0"/>
      </c:catAx>
      <c:valAx>
        <c:axId val="27566392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66336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66160"/>
        <c:axId val="275666720"/>
      </c:lineChart>
      <c:catAx>
        <c:axId val="27566616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666720"/>
        <c:crosses val="autoZero"/>
        <c:auto val="1"/>
        <c:lblAlgn val="ctr"/>
        <c:lblOffset val="100"/>
        <c:noMultiLvlLbl val="0"/>
      </c:catAx>
      <c:valAx>
        <c:axId val="27566672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666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68400"/>
        <c:axId val="275668960"/>
      </c:lineChart>
      <c:catAx>
        <c:axId val="27566840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668960"/>
        <c:crossesAt val="0"/>
        <c:auto val="1"/>
        <c:lblAlgn val="ctr"/>
        <c:lblOffset val="100"/>
        <c:noMultiLvlLbl val="0"/>
      </c:catAx>
      <c:valAx>
        <c:axId val="275668960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668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70640"/>
        <c:axId val="275671200"/>
      </c:lineChart>
      <c:catAx>
        <c:axId val="27567064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671200"/>
        <c:crosses val="autoZero"/>
        <c:auto val="1"/>
        <c:lblAlgn val="ctr"/>
        <c:lblOffset val="100"/>
        <c:noMultiLvlLbl val="0"/>
      </c:catAx>
      <c:valAx>
        <c:axId val="27567120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67064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359828345739024E-2"/>
          <c:y val="7.5846829580806463E-2"/>
          <c:w val="0.8831922660641045"/>
          <c:h val="0.8483063408383870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نمرات!$B$43:$O$43</c:f>
              <c:numCache>
                <c:formatCode>General</c:formatCode>
                <c:ptCount val="14"/>
                <c:pt idx="0">
                  <c:v>15.84</c:v>
                </c:pt>
                <c:pt idx="1">
                  <c:v>14.5</c:v>
                </c:pt>
                <c:pt idx="2">
                  <c:v>15.84</c:v>
                </c:pt>
                <c:pt idx="3">
                  <c:v>15.9</c:v>
                </c:pt>
                <c:pt idx="4">
                  <c:v>15.9</c:v>
                </c:pt>
                <c:pt idx="5">
                  <c:v>17.760000000000002</c:v>
                </c:pt>
                <c:pt idx="6">
                  <c:v>15.97</c:v>
                </c:pt>
                <c:pt idx="7">
                  <c:v>16.87</c:v>
                </c:pt>
                <c:pt idx="8">
                  <c:v>10.56</c:v>
                </c:pt>
                <c:pt idx="9">
                  <c:v>20</c:v>
                </c:pt>
                <c:pt idx="10">
                  <c:v>12.97</c:v>
                </c:pt>
                <c:pt idx="11">
                  <c:v>16.239999999999998</c:v>
                </c:pt>
                <c:pt idx="12">
                  <c:v>19.41</c:v>
                </c:pt>
                <c:pt idx="13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73440"/>
        <c:axId val="275674000"/>
      </c:lineChart>
      <c:catAx>
        <c:axId val="27567344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674000"/>
        <c:crosses val="autoZero"/>
        <c:auto val="1"/>
        <c:lblAlgn val="ctr"/>
        <c:lblOffset val="100"/>
        <c:noMultiLvlLbl val="0"/>
      </c:catAx>
      <c:valAx>
        <c:axId val="27567400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673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75680"/>
        <c:axId val="275676240"/>
      </c:lineChart>
      <c:catAx>
        <c:axId val="27567568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676240"/>
        <c:crossesAt val="0"/>
        <c:auto val="1"/>
        <c:lblAlgn val="ctr"/>
        <c:lblOffset val="100"/>
        <c:noMultiLvlLbl val="0"/>
      </c:catAx>
      <c:valAx>
        <c:axId val="275676240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67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579783251008733E-2"/>
          <c:y val="6.8845910674446828E-2"/>
          <c:w val="0.91860754558041524"/>
          <c:h val="0.8697297701591367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77920"/>
        <c:axId val="275678480"/>
      </c:lineChart>
      <c:catAx>
        <c:axId val="275677920"/>
        <c:scaling>
          <c:orientation val="maxMin"/>
        </c:scaling>
        <c:delete val="1"/>
        <c:axPos val="b"/>
        <c:numFmt formatCode="General" sourceLinked="1"/>
        <c:majorTickMark val="none"/>
        <c:minorTickMark val="none"/>
        <c:tickLblPos val="nextTo"/>
        <c:crossAx val="275678480"/>
        <c:crosses val="autoZero"/>
        <c:auto val="1"/>
        <c:lblAlgn val="ctr"/>
        <c:lblOffset val="100"/>
        <c:noMultiLvlLbl val="0"/>
      </c:catAx>
      <c:valAx>
        <c:axId val="27567848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7567792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83750720688672E-3"/>
          <c:y val="2.5681032410269172E-2"/>
          <c:w val="0.93631935882694117"/>
          <c:h val="0.88389006853748864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80160"/>
        <c:axId val="275680720"/>
      </c:lineChart>
      <c:catAx>
        <c:axId val="27568016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B Titr" panose="00000700000000000000" pitchFamily="2" charset="-78"/>
              </a:defRPr>
            </a:pPr>
            <a:endParaRPr lang="en-US"/>
          </a:p>
        </c:txPr>
        <c:crossAx val="275680720"/>
        <c:crossesAt val="0"/>
        <c:auto val="1"/>
        <c:lblAlgn val="ctr"/>
        <c:lblOffset val="100"/>
        <c:noMultiLvlLbl val="0"/>
      </c:catAx>
      <c:valAx>
        <c:axId val="275680720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680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55" Type="http://schemas.openxmlformats.org/officeDocument/2006/relationships/chart" Target="../charts/chart15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53578</xdr:colOff>
      <xdr:row>84</xdr:row>
      <xdr:rowOff>377493</xdr:rowOff>
    </xdr:from>
    <xdr:to>
      <xdr:col>9</xdr:col>
      <xdr:colOff>145911</xdr:colOff>
      <xdr:row>96</xdr:row>
      <xdr:rowOff>107574</xdr:rowOff>
    </xdr:to>
    <xdr:graphicFrame macro="">
      <xdr:nvGraphicFramePr>
        <xdr:cNvPr id="148" name="Chart 147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53578</xdr:colOff>
      <xdr:row>1038</xdr:row>
      <xdr:rowOff>377493</xdr:rowOff>
    </xdr:from>
    <xdr:to>
      <xdr:col>9</xdr:col>
      <xdr:colOff>145911</xdr:colOff>
      <xdr:row>1050</xdr:row>
      <xdr:rowOff>107574</xdr:rowOff>
    </xdr:to>
    <xdr:graphicFrame macro="">
      <xdr:nvGraphicFramePr>
        <xdr:cNvPr id="329" name="Chart 32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413229</xdr:colOff>
      <xdr:row>1037</xdr:row>
      <xdr:rowOff>157656</xdr:rowOff>
    </xdr:from>
    <xdr:to>
      <xdr:col>9</xdr:col>
      <xdr:colOff>13138</xdr:colOff>
      <xdr:row>1046</xdr:row>
      <xdr:rowOff>177362</xdr:rowOff>
    </xdr:to>
    <xdr:graphicFrame macro="">
      <xdr:nvGraphicFramePr>
        <xdr:cNvPr id="332" name="Chart 3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53578</xdr:colOff>
      <xdr:row>1010</xdr:row>
      <xdr:rowOff>377493</xdr:rowOff>
    </xdr:from>
    <xdr:to>
      <xdr:col>9</xdr:col>
      <xdr:colOff>145911</xdr:colOff>
      <xdr:row>1022</xdr:row>
      <xdr:rowOff>107574</xdr:rowOff>
    </xdr:to>
    <xdr:graphicFrame macro="">
      <xdr:nvGraphicFramePr>
        <xdr:cNvPr id="324" name="Chart 32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386953</xdr:colOff>
      <xdr:row>1009</xdr:row>
      <xdr:rowOff>157655</xdr:rowOff>
    </xdr:from>
    <xdr:to>
      <xdr:col>9</xdr:col>
      <xdr:colOff>6568</xdr:colOff>
      <xdr:row>1018</xdr:row>
      <xdr:rowOff>177362</xdr:rowOff>
    </xdr:to>
    <xdr:graphicFrame macro="">
      <xdr:nvGraphicFramePr>
        <xdr:cNvPr id="327" name="Chart 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53578</xdr:colOff>
      <xdr:row>985</xdr:row>
      <xdr:rowOff>377493</xdr:rowOff>
    </xdr:from>
    <xdr:to>
      <xdr:col>9</xdr:col>
      <xdr:colOff>145911</xdr:colOff>
      <xdr:row>997</xdr:row>
      <xdr:rowOff>107574</xdr:rowOff>
    </xdr:to>
    <xdr:graphicFrame macro="">
      <xdr:nvGraphicFramePr>
        <xdr:cNvPr id="319" name="Chart 31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386954</xdr:colOff>
      <xdr:row>984</xdr:row>
      <xdr:rowOff>164224</xdr:rowOff>
    </xdr:from>
    <xdr:to>
      <xdr:col>8</xdr:col>
      <xdr:colOff>683173</xdr:colOff>
      <xdr:row>993</xdr:row>
      <xdr:rowOff>183931</xdr:rowOff>
    </xdr:to>
    <xdr:graphicFrame macro="">
      <xdr:nvGraphicFramePr>
        <xdr:cNvPr id="322" name="Chart 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53578</xdr:colOff>
      <xdr:row>957</xdr:row>
      <xdr:rowOff>377493</xdr:rowOff>
    </xdr:from>
    <xdr:to>
      <xdr:col>9</xdr:col>
      <xdr:colOff>145911</xdr:colOff>
      <xdr:row>969</xdr:row>
      <xdr:rowOff>107574</xdr:rowOff>
    </xdr:to>
    <xdr:graphicFrame macro="">
      <xdr:nvGraphicFramePr>
        <xdr:cNvPr id="314" name="Chart 31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386954</xdr:colOff>
      <xdr:row>957</xdr:row>
      <xdr:rowOff>23328</xdr:rowOff>
    </xdr:from>
    <xdr:to>
      <xdr:col>9</xdr:col>
      <xdr:colOff>26276</xdr:colOff>
      <xdr:row>965</xdr:row>
      <xdr:rowOff>183931</xdr:rowOff>
    </xdr:to>
    <xdr:graphicFrame macro="">
      <xdr:nvGraphicFramePr>
        <xdr:cNvPr id="317" name="Chart 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53578</xdr:colOff>
      <xdr:row>932</xdr:row>
      <xdr:rowOff>377493</xdr:rowOff>
    </xdr:from>
    <xdr:to>
      <xdr:col>9</xdr:col>
      <xdr:colOff>145911</xdr:colOff>
      <xdr:row>944</xdr:row>
      <xdr:rowOff>107574</xdr:rowOff>
    </xdr:to>
    <xdr:graphicFrame macro="">
      <xdr:nvGraphicFramePr>
        <xdr:cNvPr id="309" name="Chart 30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386954</xdr:colOff>
      <xdr:row>931</xdr:row>
      <xdr:rowOff>157656</xdr:rowOff>
    </xdr:from>
    <xdr:to>
      <xdr:col>9</xdr:col>
      <xdr:colOff>6569</xdr:colOff>
      <xdr:row>940</xdr:row>
      <xdr:rowOff>183932</xdr:rowOff>
    </xdr:to>
    <xdr:graphicFrame macro="">
      <xdr:nvGraphicFramePr>
        <xdr:cNvPr id="312" name="Chart 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53578</xdr:colOff>
      <xdr:row>904</xdr:row>
      <xdr:rowOff>377493</xdr:rowOff>
    </xdr:from>
    <xdr:to>
      <xdr:col>9</xdr:col>
      <xdr:colOff>145911</xdr:colOff>
      <xdr:row>916</xdr:row>
      <xdr:rowOff>107574</xdr:rowOff>
    </xdr:to>
    <xdr:graphicFrame macro="">
      <xdr:nvGraphicFramePr>
        <xdr:cNvPr id="304" name="Chart 30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</xdr:col>
      <xdr:colOff>386953</xdr:colOff>
      <xdr:row>903</xdr:row>
      <xdr:rowOff>157655</xdr:rowOff>
    </xdr:from>
    <xdr:to>
      <xdr:col>9</xdr:col>
      <xdr:colOff>19707</xdr:colOff>
      <xdr:row>913</xdr:row>
      <xdr:rowOff>0</xdr:rowOff>
    </xdr:to>
    <xdr:graphicFrame macro="">
      <xdr:nvGraphicFramePr>
        <xdr:cNvPr id="307" name="Chart 3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53578</xdr:colOff>
      <xdr:row>879</xdr:row>
      <xdr:rowOff>377493</xdr:rowOff>
    </xdr:from>
    <xdr:to>
      <xdr:col>9</xdr:col>
      <xdr:colOff>145911</xdr:colOff>
      <xdr:row>891</xdr:row>
      <xdr:rowOff>107574</xdr:rowOff>
    </xdr:to>
    <xdr:graphicFrame macro="">
      <xdr:nvGraphicFramePr>
        <xdr:cNvPr id="299" name="Chart 29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386953</xdr:colOff>
      <xdr:row>878</xdr:row>
      <xdr:rowOff>164224</xdr:rowOff>
    </xdr:from>
    <xdr:to>
      <xdr:col>8</xdr:col>
      <xdr:colOff>689742</xdr:colOff>
      <xdr:row>887</xdr:row>
      <xdr:rowOff>170793</xdr:rowOff>
    </xdr:to>
    <xdr:graphicFrame macro="">
      <xdr:nvGraphicFramePr>
        <xdr:cNvPr id="302" name="Chart 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</xdr:col>
      <xdr:colOff>53578</xdr:colOff>
      <xdr:row>851</xdr:row>
      <xdr:rowOff>377493</xdr:rowOff>
    </xdr:from>
    <xdr:to>
      <xdr:col>9</xdr:col>
      <xdr:colOff>145911</xdr:colOff>
      <xdr:row>863</xdr:row>
      <xdr:rowOff>107574</xdr:rowOff>
    </xdr:to>
    <xdr:graphicFrame macro="">
      <xdr:nvGraphicFramePr>
        <xdr:cNvPr id="294" name="Chart 29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53578</xdr:colOff>
      <xdr:row>826</xdr:row>
      <xdr:rowOff>186993</xdr:rowOff>
    </xdr:from>
    <xdr:to>
      <xdr:col>9</xdr:col>
      <xdr:colOff>0</xdr:colOff>
      <xdr:row>838</xdr:row>
      <xdr:rowOff>107574</xdr:rowOff>
    </xdr:to>
    <xdr:graphicFrame macro="">
      <xdr:nvGraphicFramePr>
        <xdr:cNvPr id="289" name="Chart 28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</xdr:col>
      <xdr:colOff>386954</xdr:colOff>
      <xdr:row>825</xdr:row>
      <xdr:rowOff>157656</xdr:rowOff>
    </xdr:from>
    <xdr:to>
      <xdr:col>8</xdr:col>
      <xdr:colOff>564933</xdr:colOff>
      <xdr:row>834</xdr:row>
      <xdr:rowOff>183932</xdr:rowOff>
    </xdr:to>
    <xdr:graphicFrame macro="">
      <xdr:nvGraphicFramePr>
        <xdr:cNvPr id="292" name="Chart 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</xdr:col>
      <xdr:colOff>53578</xdr:colOff>
      <xdr:row>798</xdr:row>
      <xdr:rowOff>377493</xdr:rowOff>
    </xdr:from>
    <xdr:to>
      <xdr:col>9</xdr:col>
      <xdr:colOff>145911</xdr:colOff>
      <xdr:row>810</xdr:row>
      <xdr:rowOff>107574</xdr:rowOff>
    </xdr:to>
    <xdr:graphicFrame macro="">
      <xdr:nvGraphicFramePr>
        <xdr:cNvPr id="284" name="Chart 28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</xdr:col>
      <xdr:colOff>386954</xdr:colOff>
      <xdr:row>797</xdr:row>
      <xdr:rowOff>157655</xdr:rowOff>
    </xdr:from>
    <xdr:to>
      <xdr:col>9</xdr:col>
      <xdr:colOff>19708</xdr:colOff>
      <xdr:row>807</xdr:row>
      <xdr:rowOff>0</xdr:rowOff>
    </xdr:to>
    <xdr:graphicFrame macro="">
      <xdr:nvGraphicFramePr>
        <xdr:cNvPr id="287" name="Chart 2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</xdr:col>
      <xdr:colOff>53578</xdr:colOff>
      <xdr:row>773</xdr:row>
      <xdr:rowOff>377493</xdr:rowOff>
    </xdr:from>
    <xdr:to>
      <xdr:col>9</xdr:col>
      <xdr:colOff>145911</xdr:colOff>
      <xdr:row>785</xdr:row>
      <xdr:rowOff>107574</xdr:rowOff>
    </xdr:to>
    <xdr:graphicFrame macro="">
      <xdr:nvGraphicFramePr>
        <xdr:cNvPr id="279" name="Chart 27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</xdr:col>
      <xdr:colOff>386954</xdr:colOff>
      <xdr:row>772</xdr:row>
      <xdr:rowOff>164224</xdr:rowOff>
    </xdr:from>
    <xdr:to>
      <xdr:col>9</xdr:col>
      <xdr:colOff>13138</xdr:colOff>
      <xdr:row>782</xdr:row>
      <xdr:rowOff>0</xdr:rowOff>
    </xdr:to>
    <xdr:graphicFrame macro="">
      <xdr:nvGraphicFramePr>
        <xdr:cNvPr id="282" name="Chart 2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</xdr:col>
      <xdr:colOff>53578</xdr:colOff>
      <xdr:row>745</xdr:row>
      <xdr:rowOff>377493</xdr:rowOff>
    </xdr:from>
    <xdr:to>
      <xdr:col>9</xdr:col>
      <xdr:colOff>145911</xdr:colOff>
      <xdr:row>757</xdr:row>
      <xdr:rowOff>107574</xdr:rowOff>
    </xdr:to>
    <xdr:graphicFrame macro="">
      <xdr:nvGraphicFramePr>
        <xdr:cNvPr id="274" name="Chart 27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</xdr:col>
      <xdr:colOff>386953</xdr:colOff>
      <xdr:row>744</xdr:row>
      <xdr:rowOff>151086</xdr:rowOff>
    </xdr:from>
    <xdr:to>
      <xdr:col>9</xdr:col>
      <xdr:colOff>13138</xdr:colOff>
      <xdr:row>753</xdr:row>
      <xdr:rowOff>183931</xdr:rowOff>
    </xdr:to>
    <xdr:graphicFrame macro="">
      <xdr:nvGraphicFramePr>
        <xdr:cNvPr id="277" name="Chart 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</xdr:col>
      <xdr:colOff>53578</xdr:colOff>
      <xdr:row>720</xdr:row>
      <xdr:rowOff>377493</xdr:rowOff>
    </xdr:from>
    <xdr:to>
      <xdr:col>9</xdr:col>
      <xdr:colOff>145911</xdr:colOff>
      <xdr:row>732</xdr:row>
      <xdr:rowOff>107574</xdr:rowOff>
    </xdr:to>
    <xdr:graphicFrame macro="">
      <xdr:nvGraphicFramePr>
        <xdr:cNvPr id="269" name="Chart 26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</xdr:col>
      <xdr:colOff>386953</xdr:colOff>
      <xdr:row>719</xdr:row>
      <xdr:rowOff>164223</xdr:rowOff>
    </xdr:from>
    <xdr:to>
      <xdr:col>9</xdr:col>
      <xdr:colOff>13138</xdr:colOff>
      <xdr:row>729</xdr:row>
      <xdr:rowOff>6568</xdr:rowOff>
    </xdr:to>
    <xdr:graphicFrame macro="">
      <xdr:nvGraphicFramePr>
        <xdr:cNvPr id="272" name="Chart 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</xdr:col>
      <xdr:colOff>53578</xdr:colOff>
      <xdr:row>692</xdr:row>
      <xdr:rowOff>377493</xdr:rowOff>
    </xdr:from>
    <xdr:to>
      <xdr:col>9</xdr:col>
      <xdr:colOff>145911</xdr:colOff>
      <xdr:row>704</xdr:row>
      <xdr:rowOff>107574</xdr:rowOff>
    </xdr:to>
    <xdr:graphicFrame macro="">
      <xdr:nvGraphicFramePr>
        <xdr:cNvPr id="264" name="Chart 26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3</xdr:col>
      <xdr:colOff>386953</xdr:colOff>
      <xdr:row>691</xdr:row>
      <xdr:rowOff>164224</xdr:rowOff>
    </xdr:from>
    <xdr:to>
      <xdr:col>9</xdr:col>
      <xdr:colOff>111672</xdr:colOff>
      <xdr:row>700</xdr:row>
      <xdr:rowOff>170793</xdr:rowOff>
    </xdr:to>
    <xdr:graphicFrame macro="">
      <xdr:nvGraphicFramePr>
        <xdr:cNvPr id="267" name="Chart 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</xdr:col>
      <xdr:colOff>53578</xdr:colOff>
      <xdr:row>667</xdr:row>
      <xdr:rowOff>377493</xdr:rowOff>
    </xdr:from>
    <xdr:to>
      <xdr:col>9</xdr:col>
      <xdr:colOff>145911</xdr:colOff>
      <xdr:row>679</xdr:row>
      <xdr:rowOff>107574</xdr:rowOff>
    </xdr:to>
    <xdr:graphicFrame macro="">
      <xdr:nvGraphicFramePr>
        <xdr:cNvPr id="259" name="Chart 25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</xdr:col>
      <xdr:colOff>386954</xdr:colOff>
      <xdr:row>666</xdr:row>
      <xdr:rowOff>164224</xdr:rowOff>
    </xdr:from>
    <xdr:to>
      <xdr:col>9</xdr:col>
      <xdr:colOff>26276</xdr:colOff>
      <xdr:row>675</xdr:row>
      <xdr:rowOff>177362</xdr:rowOff>
    </xdr:to>
    <xdr:graphicFrame macro="">
      <xdr:nvGraphicFramePr>
        <xdr:cNvPr id="262" name="Chart 2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3</xdr:col>
      <xdr:colOff>53578</xdr:colOff>
      <xdr:row>639</xdr:row>
      <xdr:rowOff>377493</xdr:rowOff>
    </xdr:from>
    <xdr:to>
      <xdr:col>9</xdr:col>
      <xdr:colOff>145911</xdr:colOff>
      <xdr:row>651</xdr:row>
      <xdr:rowOff>107574</xdr:rowOff>
    </xdr:to>
    <xdr:graphicFrame macro="">
      <xdr:nvGraphicFramePr>
        <xdr:cNvPr id="254" name="Chart 25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3</xdr:col>
      <xdr:colOff>386953</xdr:colOff>
      <xdr:row>639</xdr:row>
      <xdr:rowOff>0</xdr:rowOff>
    </xdr:from>
    <xdr:to>
      <xdr:col>9</xdr:col>
      <xdr:colOff>26276</xdr:colOff>
      <xdr:row>648</xdr:row>
      <xdr:rowOff>6569</xdr:rowOff>
    </xdr:to>
    <xdr:graphicFrame macro="">
      <xdr:nvGraphicFramePr>
        <xdr:cNvPr id="257" name="Chart 2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</xdr:col>
      <xdr:colOff>53578</xdr:colOff>
      <xdr:row>614</xdr:row>
      <xdr:rowOff>377493</xdr:rowOff>
    </xdr:from>
    <xdr:to>
      <xdr:col>9</xdr:col>
      <xdr:colOff>145911</xdr:colOff>
      <xdr:row>626</xdr:row>
      <xdr:rowOff>107574</xdr:rowOff>
    </xdr:to>
    <xdr:graphicFrame macro="">
      <xdr:nvGraphicFramePr>
        <xdr:cNvPr id="249" name="Chart 24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</xdr:col>
      <xdr:colOff>386952</xdr:colOff>
      <xdr:row>614</xdr:row>
      <xdr:rowOff>6569</xdr:rowOff>
    </xdr:from>
    <xdr:to>
      <xdr:col>9</xdr:col>
      <xdr:colOff>151085</xdr:colOff>
      <xdr:row>622</xdr:row>
      <xdr:rowOff>177361</xdr:rowOff>
    </xdr:to>
    <xdr:graphicFrame macro="">
      <xdr:nvGraphicFramePr>
        <xdr:cNvPr id="252" name="Chart 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</xdr:col>
      <xdr:colOff>53578</xdr:colOff>
      <xdr:row>586</xdr:row>
      <xdr:rowOff>377493</xdr:rowOff>
    </xdr:from>
    <xdr:to>
      <xdr:col>9</xdr:col>
      <xdr:colOff>145911</xdr:colOff>
      <xdr:row>598</xdr:row>
      <xdr:rowOff>107574</xdr:rowOff>
    </xdr:to>
    <xdr:graphicFrame macro="">
      <xdr:nvGraphicFramePr>
        <xdr:cNvPr id="244" name="Chart 24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3</xdr:col>
      <xdr:colOff>386953</xdr:colOff>
      <xdr:row>585</xdr:row>
      <xdr:rowOff>183931</xdr:rowOff>
    </xdr:from>
    <xdr:to>
      <xdr:col>9</xdr:col>
      <xdr:colOff>19707</xdr:colOff>
      <xdr:row>595</xdr:row>
      <xdr:rowOff>13138</xdr:rowOff>
    </xdr:to>
    <xdr:graphicFrame macro="">
      <xdr:nvGraphicFramePr>
        <xdr:cNvPr id="247" name="Chart 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</xdr:col>
      <xdr:colOff>53578</xdr:colOff>
      <xdr:row>561</xdr:row>
      <xdr:rowOff>377493</xdr:rowOff>
    </xdr:from>
    <xdr:to>
      <xdr:col>9</xdr:col>
      <xdr:colOff>145911</xdr:colOff>
      <xdr:row>573</xdr:row>
      <xdr:rowOff>107574</xdr:rowOff>
    </xdr:to>
    <xdr:graphicFrame macro="">
      <xdr:nvGraphicFramePr>
        <xdr:cNvPr id="239" name="Chart 23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</xdr:col>
      <xdr:colOff>386953</xdr:colOff>
      <xdr:row>561</xdr:row>
      <xdr:rowOff>0</xdr:rowOff>
    </xdr:from>
    <xdr:to>
      <xdr:col>9</xdr:col>
      <xdr:colOff>6569</xdr:colOff>
      <xdr:row>570</xdr:row>
      <xdr:rowOff>0</xdr:rowOff>
    </xdr:to>
    <xdr:graphicFrame macro="">
      <xdr:nvGraphicFramePr>
        <xdr:cNvPr id="242" name="Chart 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</xdr:col>
      <xdr:colOff>53578</xdr:colOff>
      <xdr:row>533</xdr:row>
      <xdr:rowOff>377493</xdr:rowOff>
    </xdr:from>
    <xdr:to>
      <xdr:col>9</xdr:col>
      <xdr:colOff>145911</xdr:colOff>
      <xdr:row>545</xdr:row>
      <xdr:rowOff>107574</xdr:rowOff>
    </xdr:to>
    <xdr:graphicFrame macro="">
      <xdr:nvGraphicFramePr>
        <xdr:cNvPr id="234" name="Chart 23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</xdr:col>
      <xdr:colOff>386954</xdr:colOff>
      <xdr:row>532</xdr:row>
      <xdr:rowOff>183932</xdr:rowOff>
    </xdr:from>
    <xdr:to>
      <xdr:col>9</xdr:col>
      <xdr:colOff>0</xdr:colOff>
      <xdr:row>541</xdr:row>
      <xdr:rowOff>183932</xdr:rowOff>
    </xdr:to>
    <xdr:graphicFrame macro="">
      <xdr:nvGraphicFramePr>
        <xdr:cNvPr id="237" name="Chart 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3</xdr:col>
      <xdr:colOff>53578</xdr:colOff>
      <xdr:row>508</xdr:row>
      <xdr:rowOff>377493</xdr:rowOff>
    </xdr:from>
    <xdr:to>
      <xdr:col>9</xdr:col>
      <xdr:colOff>145911</xdr:colOff>
      <xdr:row>520</xdr:row>
      <xdr:rowOff>107574</xdr:rowOff>
    </xdr:to>
    <xdr:graphicFrame macro="">
      <xdr:nvGraphicFramePr>
        <xdr:cNvPr id="229" name="Chart 22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3</xdr:col>
      <xdr:colOff>360677</xdr:colOff>
      <xdr:row>507</xdr:row>
      <xdr:rowOff>177362</xdr:rowOff>
    </xdr:from>
    <xdr:to>
      <xdr:col>9</xdr:col>
      <xdr:colOff>6569</xdr:colOff>
      <xdr:row>517</xdr:row>
      <xdr:rowOff>6569</xdr:rowOff>
    </xdr:to>
    <xdr:graphicFrame macro="">
      <xdr:nvGraphicFramePr>
        <xdr:cNvPr id="232" name="Chart 2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3</xdr:col>
      <xdr:colOff>53578</xdr:colOff>
      <xdr:row>480</xdr:row>
      <xdr:rowOff>377493</xdr:rowOff>
    </xdr:from>
    <xdr:to>
      <xdr:col>9</xdr:col>
      <xdr:colOff>145911</xdr:colOff>
      <xdr:row>492</xdr:row>
      <xdr:rowOff>107574</xdr:rowOff>
    </xdr:to>
    <xdr:graphicFrame macro="">
      <xdr:nvGraphicFramePr>
        <xdr:cNvPr id="224" name="Chart 22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</xdr:col>
      <xdr:colOff>386952</xdr:colOff>
      <xdr:row>479</xdr:row>
      <xdr:rowOff>190499</xdr:rowOff>
    </xdr:from>
    <xdr:to>
      <xdr:col>9</xdr:col>
      <xdr:colOff>13137</xdr:colOff>
      <xdr:row>488</xdr:row>
      <xdr:rowOff>183931</xdr:rowOff>
    </xdr:to>
    <xdr:graphicFrame macro="">
      <xdr:nvGraphicFramePr>
        <xdr:cNvPr id="227" name="Chart 2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</xdr:col>
      <xdr:colOff>53578</xdr:colOff>
      <xdr:row>455</xdr:row>
      <xdr:rowOff>377493</xdr:rowOff>
    </xdr:from>
    <xdr:to>
      <xdr:col>9</xdr:col>
      <xdr:colOff>145911</xdr:colOff>
      <xdr:row>467</xdr:row>
      <xdr:rowOff>107574</xdr:rowOff>
    </xdr:to>
    <xdr:graphicFrame macro="">
      <xdr:nvGraphicFramePr>
        <xdr:cNvPr id="219" name="Chart 21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</xdr:col>
      <xdr:colOff>386953</xdr:colOff>
      <xdr:row>454</xdr:row>
      <xdr:rowOff>164224</xdr:rowOff>
    </xdr:from>
    <xdr:to>
      <xdr:col>9</xdr:col>
      <xdr:colOff>6568</xdr:colOff>
      <xdr:row>464</xdr:row>
      <xdr:rowOff>6569</xdr:rowOff>
    </xdr:to>
    <xdr:graphicFrame macro="">
      <xdr:nvGraphicFramePr>
        <xdr:cNvPr id="222" name="Chart 2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</xdr:col>
      <xdr:colOff>53578</xdr:colOff>
      <xdr:row>427</xdr:row>
      <xdr:rowOff>377493</xdr:rowOff>
    </xdr:from>
    <xdr:to>
      <xdr:col>9</xdr:col>
      <xdr:colOff>145911</xdr:colOff>
      <xdr:row>439</xdr:row>
      <xdr:rowOff>107574</xdr:rowOff>
    </xdr:to>
    <xdr:graphicFrame macro="">
      <xdr:nvGraphicFramePr>
        <xdr:cNvPr id="214" name="Chart 21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</xdr:col>
      <xdr:colOff>386953</xdr:colOff>
      <xdr:row>426</xdr:row>
      <xdr:rowOff>177362</xdr:rowOff>
    </xdr:from>
    <xdr:to>
      <xdr:col>9</xdr:col>
      <xdr:colOff>19706</xdr:colOff>
      <xdr:row>436</xdr:row>
      <xdr:rowOff>6569</xdr:rowOff>
    </xdr:to>
    <xdr:graphicFrame macro="">
      <xdr:nvGraphicFramePr>
        <xdr:cNvPr id="217" name="Chart 2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</xdr:col>
      <xdr:colOff>53578</xdr:colOff>
      <xdr:row>402</xdr:row>
      <xdr:rowOff>377493</xdr:rowOff>
    </xdr:from>
    <xdr:to>
      <xdr:col>9</xdr:col>
      <xdr:colOff>145911</xdr:colOff>
      <xdr:row>414</xdr:row>
      <xdr:rowOff>107574</xdr:rowOff>
    </xdr:to>
    <xdr:graphicFrame macro="">
      <xdr:nvGraphicFramePr>
        <xdr:cNvPr id="208" name="Chart 207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</xdr:col>
      <xdr:colOff>386953</xdr:colOff>
      <xdr:row>401</xdr:row>
      <xdr:rowOff>164224</xdr:rowOff>
    </xdr:from>
    <xdr:to>
      <xdr:col>9</xdr:col>
      <xdr:colOff>19706</xdr:colOff>
      <xdr:row>411</xdr:row>
      <xdr:rowOff>6569</xdr:rowOff>
    </xdr:to>
    <xdr:graphicFrame macro="">
      <xdr:nvGraphicFramePr>
        <xdr:cNvPr id="212" name="Chart 2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</xdr:col>
      <xdr:colOff>53578</xdr:colOff>
      <xdr:row>374</xdr:row>
      <xdr:rowOff>377493</xdr:rowOff>
    </xdr:from>
    <xdr:to>
      <xdr:col>9</xdr:col>
      <xdr:colOff>145911</xdr:colOff>
      <xdr:row>386</xdr:row>
      <xdr:rowOff>107574</xdr:rowOff>
    </xdr:to>
    <xdr:graphicFrame macro="">
      <xdr:nvGraphicFramePr>
        <xdr:cNvPr id="203" name="Chart 20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</xdr:col>
      <xdr:colOff>386954</xdr:colOff>
      <xdr:row>373</xdr:row>
      <xdr:rowOff>177362</xdr:rowOff>
    </xdr:from>
    <xdr:to>
      <xdr:col>9</xdr:col>
      <xdr:colOff>0</xdr:colOff>
      <xdr:row>383</xdr:row>
      <xdr:rowOff>0</xdr:rowOff>
    </xdr:to>
    <xdr:graphicFrame macro="">
      <xdr:nvGraphicFramePr>
        <xdr:cNvPr id="206" name="Chart 2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</xdr:col>
      <xdr:colOff>53578</xdr:colOff>
      <xdr:row>349</xdr:row>
      <xdr:rowOff>377493</xdr:rowOff>
    </xdr:from>
    <xdr:to>
      <xdr:col>9</xdr:col>
      <xdr:colOff>145911</xdr:colOff>
      <xdr:row>361</xdr:row>
      <xdr:rowOff>107574</xdr:rowOff>
    </xdr:to>
    <xdr:graphicFrame macro="">
      <xdr:nvGraphicFramePr>
        <xdr:cNvPr id="198" name="Chart 197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</xdr:col>
      <xdr:colOff>386952</xdr:colOff>
      <xdr:row>348</xdr:row>
      <xdr:rowOff>183931</xdr:rowOff>
    </xdr:from>
    <xdr:to>
      <xdr:col>9</xdr:col>
      <xdr:colOff>111671</xdr:colOff>
      <xdr:row>357</xdr:row>
      <xdr:rowOff>164224</xdr:rowOff>
    </xdr:to>
    <xdr:graphicFrame macro="">
      <xdr:nvGraphicFramePr>
        <xdr:cNvPr id="201" name="Chart 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</xdr:col>
      <xdr:colOff>53578</xdr:colOff>
      <xdr:row>321</xdr:row>
      <xdr:rowOff>377493</xdr:rowOff>
    </xdr:from>
    <xdr:to>
      <xdr:col>9</xdr:col>
      <xdr:colOff>145911</xdr:colOff>
      <xdr:row>333</xdr:row>
      <xdr:rowOff>107574</xdr:rowOff>
    </xdr:to>
    <xdr:graphicFrame macro="">
      <xdr:nvGraphicFramePr>
        <xdr:cNvPr id="193" name="Chart 19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</xdr:col>
      <xdr:colOff>386953</xdr:colOff>
      <xdr:row>320</xdr:row>
      <xdr:rowOff>164224</xdr:rowOff>
    </xdr:from>
    <xdr:to>
      <xdr:col>9</xdr:col>
      <xdr:colOff>98534</xdr:colOff>
      <xdr:row>329</xdr:row>
      <xdr:rowOff>177362</xdr:rowOff>
    </xdr:to>
    <xdr:graphicFrame macro="">
      <xdr:nvGraphicFramePr>
        <xdr:cNvPr id="196" name="Chart 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</xdr:col>
      <xdr:colOff>53578</xdr:colOff>
      <xdr:row>296</xdr:row>
      <xdr:rowOff>377493</xdr:rowOff>
    </xdr:from>
    <xdr:to>
      <xdr:col>9</xdr:col>
      <xdr:colOff>145911</xdr:colOff>
      <xdr:row>308</xdr:row>
      <xdr:rowOff>107574</xdr:rowOff>
    </xdr:to>
    <xdr:graphicFrame macro="">
      <xdr:nvGraphicFramePr>
        <xdr:cNvPr id="188" name="Chart 187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</xdr:col>
      <xdr:colOff>386953</xdr:colOff>
      <xdr:row>295</xdr:row>
      <xdr:rowOff>183932</xdr:rowOff>
    </xdr:from>
    <xdr:to>
      <xdr:col>9</xdr:col>
      <xdr:colOff>6568</xdr:colOff>
      <xdr:row>304</xdr:row>
      <xdr:rowOff>183932</xdr:rowOff>
    </xdr:to>
    <xdr:graphicFrame macro="">
      <xdr:nvGraphicFramePr>
        <xdr:cNvPr id="191" name="Chart 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</xdr:col>
      <xdr:colOff>53578</xdr:colOff>
      <xdr:row>268</xdr:row>
      <xdr:rowOff>377493</xdr:rowOff>
    </xdr:from>
    <xdr:to>
      <xdr:col>9</xdr:col>
      <xdr:colOff>145911</xdr:colOff>
      <xdr:row>280</xdr:row>
      <xdr:rowOff>107574</xdr:rowOff>
    </xdr:to>
    <xdr:graphicFrame macro="">
      <xdr:nvGraphicFramePr>
        <xdr:cNvPr id="183" name="Chart 18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</xdr:col>
      <xdr:colOff>53578</xdr:colOff>
      <xdr:row>243</xdr:row>
      <xdr:rowOff>377493</xdr:rowOff>
    </xdr:from>
    <xdr:to>
      <xdr:col>9</xdr:col>
      <xdr:colOff>145911</xdr:colOff>
      <xdr:row>255</xdr:row>
      <xdr:rowOff>107574</xdr:rowOff>
    </xdr:to>
    <xdr:graphicFrame macro="">
      <xdr:nvGraphicFramePr>
        <xdr:cNvPr id="178" name="Chart 177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</xdr:col>
      <xdr:colOff>386954</xdr:colOff>
      <xdr:row>242</xdr:row>
      <xdr:rowOff>183932</xdr:rowOff>
    </xdr:from>
    <xdr:to>
      <xdr:col>9</xdr:col>
      <xdr:colOff>19707</xdr:colOff>
      <xdr:row>252</xdr:row>
      <xdr:rowOff>6570</xdr:rowOff>
    </xdr:to>
    <xdr:graphicFrame macro="">
      <xdr:nvGraphicFramePr>
        <xdr:cNvPr id="181" name="Chart 1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</xdr:col>
      <xdr:colOff>53578</xdr:colOff>
      <xdr:row>215</xdr:row>
      <xdr:rowOff>377493</xdr:rowOff>
    </xdr:from>
    <xdr:to>
      <xdr:col>9</xdr:col>
      <xdr:colOff>145911</xdr:colOff>
      <xdr:row>227</xdr:row>
      <xdr:rowOff>107574</xdr:rowOff>
    </xdr:to>
    <xdr:graphicFrame macro="">
      <xdr:nvGraphicFramePr>
        <xdr:cNvPr id="173" name="Chart 17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</xdr:col>
      <xdr:colOff>53578</xdr:colOff>
      <xdr:row>190</xdr:row>
      <xdr:rowOff>377493</xdr:rowOff>
    </xdr:from>
    <xdr:to>
      <xdr:col>9</xdr:col>
      <xdr:colOff>145911</xdr:colOff>
      <xdr:row>202</xdr:row>
      <xdr:rowOff>107574</xdr:rowOff>
    </xdr:to>
    <xdr:graphicFrame macro="">
      <xdr:nvGraphicFramePr>
        <xdr:cNvPr id="168" name="Chart 167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</xdr:col>
      <xdr:colOff>53578</xdr:colOff>
      <xdr:row>162</xdr:row>
      <xdr:rowOff>377493</xdr:rowOff>
    </xdr:from>
    <xdr:to>
      <xdr:col>9</xdr:col>
      <xdr:colOff>145911</xdr:colOff>
      <xdr:row>174</xdr:row>
      <xdr:rowOff>107574</xdr:rowOff>
    </xdr:to>
    <xdr:graphicFrame macro="">
      <xdr:nvGraphicFramePr>
        <xdr:cNvPr id="163" name="Chart 16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</xdr:col>
      <xdr:colOff>53578</xdr:colOff>
      <xdr:row>137</xdr:row>
      <xdr:rowOff>377493</xdr:rowOff>
    </xdr:from>
    <xdr:to>
      <xdr:col>9</xdr:col>
      <xdr:colOff>145911</xdr:colOff>
      <xdr:row>149</xdr:row>
      <xdr:rowOff>107574</xdr:rowOff>
    </xdr:to>
    <xdr:graphicFrame macro="">
      <xdr:nvGraphicFramePr>
        <xdr:cNvPr id="158" name="Chart 157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</xdr:col>
      <xdr:colOff>386952</xdr:colOff>
      <xdr:row>137</xdr:row>
      <xdr:rowOff>23328</xdr:rowOff>
    </xdr:from>
    <xdr:to>
      <xdr:col>9</xdr:col>
      <xdr:colOff>137947</xdr:colOff>
      <xdr:row>146</xdr:row>
      <xdr:rowOff>150698</xdr:rowOff>
    </xdr:to>
    <xdr:graphicFrame macro="">
      <xdr:nvGraphicFramePr>
        <xdr:cNvPr id="161" name="Chart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</xdr:col>
      <xdr:colOff>53578</xdr:colOff>
      <xdr:row>109</xdr:row>
      <xdr:rowOff>377493</xdr:rowOff>
    </xdr:from>
    <xdr:to>
      <xdr:col>9</xdr:col>
      <xdr:colOff>145911</xdr:colOff>
      <xdr:row>121</xdr:row>
      <xdr:rowOff>107574</xdr:rowOff>
    </xdr:to>
    <xdr:graphicFrame macro="">
      <xdr:nvGraphicFramePr>
        <xdr:cNvPr id="153" name="Chart 15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</xdr:col>
      <xdr:colOff>386954</xdr:colOff>
      <xdr:row>109</xdr:row>
      <xdr:rowOff>23328</xdr:rowOff>
    </xdr:from>
    <xdr:to>
      <xdr:col>9</xdr:col>
      <xdr:colOff>13138</xdr:colOff>
      <xdr:row>118</xdr:row>
      <xdr:rowOff>150698</xdr:rowOff>
    </xdr:to>
    <xdr:graphicFrame macro="">
      <xdr:nvGraphicFramePr>
        <xdr:cNvPr id="156" name="Chart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3</xdr:col>
      <xdr:colOff>386952</xdr:colOff>
      <xdr:row>84</xdr:row>
      <xdr:rowOff>23328</xdr:rowOff>
    </xdr:from>
    <xdr:to>
      <xdr:col>9</xdr:col>
      <xdr:colOff>13137</xdr:colOff>
      <xdr:row>93</xdr:row>
      <xdr:rowOff>150698</xdr:rowOff>
    </xdr:to>
    <xdr:graphicFrame macro="">
      <xdr:nvGraphicFramePr>
        <xdr:cNvPr id="151" name="Chart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3</xdr:col>
      <xdr:colOff>53578</xdr:colOff>
      <xdr:row>56</xdr:row>
      <xdr:rowOff>377493</xdr:rowOff>
    </xdr:from>
    <xdr:to>
      <xdr:col>9</xdr:col>
      <xdr:colOff>145911</xdr:colOff>
      <xdr:row>68</xdr:row>
      <xdr:rowOff>107574</xdr:rowOff>
    </xdr:to>
    <xdr:graphicFrame macro="">
      <xdr:nvGraphicFramePr>
        <xdr:cNvPr id="143" name="Chart 14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3</xdr:col>
      <xdr:colOff>386953</xdr:colOff>
      <xdr:row>56</xdr:row>
      <xdr:rowOff>23328</xdr:rowOff>
    </xdr:from>
    <xdr:to>
      <xdr:col>9</xdr:col>
      <xdr:colOff>19706</xdr:colOff>
      <xdr:row>65</xdr:row>
      <xdr:rowOff>150698</xdr:rowOff>
    </xdr:to>
    <xdr:graphicFrame macro="">
      <xdr:nvGraphicFramePr>
        <xdr:cNvPr id="146" name="Chart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3</xdr:col>
      <xdr:colOff>53578</xdr:colOff>
      <xdr:row>31</xdr:row>
      <xdr:rowOff>377493</xdr:rowOff>
    </xdr:from>
    <xdr:to>
      <xdr:col>9</xdr:col>
      <xdr:colOff>145911</xdr:colOff>
      <xdr:row>43</xdr:row>
      <xdr:rowOff>107574</xdr:rowOff>
    </xdr:to>
    <xdr:graphicFrame macro="">
      <xdr:nvGraphicFramePr>
        <xdr:cNvPr id="117" name="Chart 116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</xdr:col>
      <xdr:colOff>386953</xdr:colOff>
      <xdr:row>30</xdr:row>
      <xdr:rowOff>177361</xdr:rowOff>
    </xdr:from>
    <xdr:to>
      <xdr:col>9</xdr:col>
      <xdr:colOff>157655</xdr:colOff>
      <xdr:row>39</xdr:row>
      <xdr:rowOff>177362</xdr:rowOff>
    </xdr:to>
    <xdr:graphicFrame macro="">
      <xdr:nvGraphicFramePr>
        <xdr:cNvPr id="120" name="Chart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</xdr:col>
      <xdr:colOff>53578</xdr:colOff>
      <xdr:row>3</xdr:row>
      <xdr:rowOff>377493</xdr:rowOff>
    </xdr:from>
    <xdr:to>
      <xdr:col>9</xdr:col>
      <xdr:colOff>145911</xdr:colOff>
      <xdr:row>15</xdr:row>
      <xdr:rowOff>107574</xdr:rowOff>
    </xdr:to>
    <xdr:graphicFrame macro="">
      <xdr:nvGraphicFramePr>
        <xdr:cNvPr id="20" name="Chart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1</xdr:col>
      <xdr:colOff>433551</xdr:colOff>
      <xdr:row>5</xdr:row>
      <xdr:rowOff>139214</xdr:rowOff>
    </xdr:from>
    <xdr:to>
      <xdr:col>8</xdr:col>
      <xdr:colOff>676199</xdr:colOff>
      <xdr:row>19</xdr:row>
      <xdr:rowOff>13138</xdr:rowOff>
    </xdr:to>
    <xdr:graphicFrame macro="">
      <xdr:nvGraphicFramePr>
        <xdr:cNvPr id="21" name="Chart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</xdr:col>
      <xdr:colOff>285474</xdr:colOff>
      <xdr:row>4</xdr:row>
      <xdr:rowOff>56838</xdr:rowOff>
    </xdr:from>
    <xdr:to>
      <xdr:col>9</xdr:col>
      <xdr:colOff>38773</xdr:colOff>
      <xdr:row>13</xdr:row>
      <xdr:rowOff>111101</xdr:rowOff>
    </xdr:to>
    <xdr:graphicFrame macro="">
      <xdr:nvGraphicFramePr>
        <xdr:cNvPr id="129" name="Chart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</xdr:col>
      <xdr:colOff>374433</xdr:colOff>
      <xdr:row>2</xdr:row>
      <xdr:rowOff>164224</xdr:rowOff>
    </xdr:from>
    <xdr:to>
      <xdr:col>9</xdr:col>
      <xdr:colOff>137949</xdr:colOff>
      <xdr:row>11</xdr:row>
      <xdr:rowOff>177361</xdr:rowOff>
    </xdr:to>
    <xdr:graphicFrame macro="">
      <xdr:nvGraphicFramePr>
        <xdr:cNvPr id="210" name="Chart 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5</xdr:col>
      <xdr:colOff>73003</xdr:colOff>
      <xdr:row>19</xdr:row>
      <xdr:rowOff>100913</xdr:rowOff>
    </xdr:from>
    <xdr:to>
      <xdr:col>5</xdr:col>
      <xdr:colOff>424238</xdr:colOff>
      <xdr:row>19</xdr:row>
      <xdr:rowOff>100913</xdr:rowOff>
    </xdr:to>
    <xdr:cxnSp macro="">
      <xdr:nvCxnSpPr>
        <xdr:cNvPr id="3" name="Straight Connector 2"/>
        <xdr:cNvCxnSpPr/>
      </xdr:nvCxnSpPr>
      <xdr:spPr>
        <a:xfrm>
          <a:off x="11398509608" y="3720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33</xdr:row>
      <xdr:rowOff>139214</xdr:rowOff>
    </xdr:from>
    <xdr:to>
      <xdr:col>8</xdr:col>
      <xdr:colOff>676199</xdr:colOff>
      <xdr:row>47</xdr:row>
      <xdr:rowOff>13138</xdr:rowOff>
    </xdr:to>
    <xdr:graphicFrame macro="">
      <xdr:nvGraphicFramePr>
        <xdr:cNvPr id="118" name="Chart 117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</xdr:col>
      <xdr:colOff>285474</xdr:colOff>
      <xdr:row>32</xdr:row>
      <xdr:rowOff>56838</xdr:rowOff>
    </xdr:from>
    <xdr:to>
      <xdr:col>9</xdr:col>
      <xdr:colOff>38773</xdr:colOff>
      <xdr:row>41</xdr:row>
      <xdr:rowOff>111101</xdr:rowOff>
    </xdr:to>
    <xdr:graphicFrame macro="">
      <xdr:nvGraphicFramePr>
        <xdr:cNvPr id="119" name="Chart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5</xdr:col>
      <xdr:colOff>73003</xdr:colOff>
      <xdr:row>47</xdr:row>
      <xdr:rowOff>111272</xdr:rowOff>
    </xdr:from>
    <xdr:to>
      <xdr:col>5</xdr:col>
      <xdr:colOff>424238</xdr:colOff>
      <xdr:row>47</xdr:row>
      <xdr:rowOff>111272</xdr:rowOff>
    </xdr:to>
    <xdr:cxnSp macro="">
      <xdr:nvCxnSpPr>
        <xdr:cNvPr id="121" name="Straight Connector 120"/>
        <xdr:cNvCxnSpPr/>
      </xdr:nvCxnSpPr>
      <xdr:spPr>
        <a:xfrm>
          <a:off x="11403339314" y="9064772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58</xdr:row>
      <xdr:rowOff>139214</xdr:rowOff>
    </xdr:from>
    <xdr:to>
      <xdr:col>8</xdr:col>
      <xdr:colOff>676199</xdr:colOff>
      <xdr:row>72</xdr:row>
      <xdr:rowOff>13138</xdr:rowOff>
    </xdr:to>
    <xdr:graphicFrame macro="">
      <xdr:nvGraphicFramePr>
        <xdr:cNvPr id="144" name="Chart 143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4</xdr:col>
      <xdr:colOff>285474</xdr:colOff>
      <xdr:row>57</xdr:row>
      <xdr:rowOff>56838</xdr:rowOff>
    </xdr:from>
    <xdr:to>
      <xdr:col>9</xdr:col>
      <xdr:colOff>38773</xdr:colOff>
      <xdr:row>66</xdr:row>
      <xdr:rowOff>111101</xdr:rowOff>
    </xdr:to>
    <xdr:graphicFrame macro="">
      <xdr:nvGraphicFramePr>
        <xdr:cNvPr id="145" name="Chart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5</xdr:col>
      <xdr:colOff>73003</xdr:colOff>
      <xdr:row>72</xdr:row>
      <xdr:rowOff>100913</xdr:rowOff>
    </xdr:from>
    <xdr:to>
      <xdr:col>5</xdr:col>
      <xdr:colOff>424238</xdr:colOff>
      <xdr:row>72</xdr:row>
      <xdr:rowOff>100913</xdr:rowOff>
    </xdr:to>
    <xdr:cxnSp macro="">
      <xdr:nvCxnSpPr>
        <xdr:cNvPr id="147" name="Straight Connector 146"/>
        <xdr:cNvCxnSpPr/>
      </xdr:nvCxnSpPr>
      <xdr:spPr>
        <a:xfrm>
          <a:off x="11403339314" y="3720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86</xdr:row>
      <xdr:rowOff>139214</xdr:rowOff>
    </xdr:from>
    <xdr:to>
      <xdr:col>8</xdr:col>
      <xdr:colOff>676199</xdr:colOff>
      <xdr:row>100</xdr:row>
      <xdr:rowOff>13138</xdr:rowOff>
    </xdr:to>
    <xdr:graphicFrame macro="">
      <xdr:nvGraphicFramePr>
        <xdr:cNvPr id="149" name="Chart 148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</xdr:col>
      <xdr:colOff>285474</xdr:colOff>
      <xdr:row>85</xdr:row>
      <xdr:rowOff>56838</xdr:rowOff>
    </xdr:from>
    <xdr:to>
      <xdr:col>9</xdr:col>
      <xdr:colOff>38773</xdr:colOff>
      <xdr:row>94</xdr:row>
      <xdr:rowOff>111101</xdr:rowOff>
    </xdr:to>
    <xdr:graphicFrame macro="">
      <xdr:nvGraphicFramePr>
        <xdr:cNvPr id="150" name="Chart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5</xdr:col>
      <xdr:colOff>79572</xdr:colOff>
      <xdr:row>100</xdr:row>
      <xdr:rowOff>104703</xdr:rowOff>
    </xdr:from>
    <xdr:to>
      <xdr:col>5</xdr:col>
      <xdr:colOff>430807</xdr:colOff>
      <xdr:row>100</xdr:row>
      <xdr:rowOff>104703</xdr:rowOff>
    </xdr:to>
    <xdr:cxnSp macro="">
      <xdr:nvCxnSpPr>
        <xdr:cNvPr id="152" name="Straight Connector 151"/>
        <xdr:cNvCxnSpPr/>
      </xdr:nvCxnSpPr>
      <xdr:spPr>
        <a:xfrm>
          <a:off x="11403332745" y="1915470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111</xdr:row>
      <xdr:rowOff>139214</xdr:rowOff>
    </xdr:from>
    <xdr:to>
      <xdr:col>8</xdr:col>
      <xdr:colOff>676199</xdr:colOff>
      <xdr:row>125</xdr:row>
      <xdr:rowOff>13138</xdr:rowOff>
    </xdr:to>
    <xdr:graphicFrame macro="">
      <xdr:nvGraphicFramePr>
        <xdr:cNvPr id="154" name="Chart 153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4</xdr:col>
      <xdr:colOff>285474</xdr:colOff>
      <xdr:row>110</xdr:row>
      <xdr:rowOff>56838</xdr:rowOff>
    </xdr:from>
    <xdr:to>
      <xdr:col>9</xdr:col>
      <xdr:colOff>38773</xdr:colOff>
      <xdr:row>119</xdr:row>
      <xdr:rowOff>111101</xdr:rowOff>
    </xdr:to>
    <xdr:graphicFrame macro="">
      <xdr:nvGraphicFramePr>
        <xdr:cNvPr id="155" name="Chart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5</xdr:col>
      <xdr:colOff>73003</xdr:colOff>
      <xdr:row>125</xdr:row>
      <xdr:rowOff>100913</xdr:rowOff>
    </xdr:from>
    <xdr:to>
      <xdr:col>5</xdr:col>
      <xdr:colOff>424238</xdr:colOff>
      <xdr:row>125</xdr:row>
      <xdr:rowOff>100913</xdr:rowOff>
    </xdr:to>
    <xdr:cxnSp macro="">
      <xdr:nvCxnSpPr>
        <xdr:cNvPr id="157" name="Straight Connector 156"/>
        <xdr:cNvCxnSpPr/>
      </xdr:nvCxnSpPr>
      <xdr:spPr>
        <a:xfrm>
          <a:off x="11403339314" y="3720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139</xdr:row>
      <xdr:rowOff>139214</xdr:rowOff>
    </xdr:from>
    <xdr:to>
      <xdr:col>8</xdr:col>
      <xdr:colOff>676199</xdr:colOff>
      <xdr:row>153</xdr:row>
      <xdr:rowOff>13138</xdr:rowOff>
    </xdr:to>
    <xdr:graphicFrame macro="">
      <xdr:nvGraphicFramePr>
        <xdr:cNvPr id="159" name="Chart 158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</xdr:col>
      <xdr:colOff>285474</xdr:colOff>
      <xdr:row>138</xdr:row>
      <xdr:rowOff>56838</xdr:rowOff>
    </xdr:from>
    <xdr:to>
      <xdr:col>9</xdr:col>
      <xdr:colOff>38773</xdr:colOff>
      <xdr:row>147</xdr:row>
      <xdr:rowOff>111101</xdr:rowOff>
    </xdr:to>
    <xdr:graphicFrame macro="">
      <xdr:nvGraphicFramePr>
        <xdr:cNvPr id="160" name="Chart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5</xdr:col>
      <xdr:colOff>73003</xdr:colOff>
      <xdr:row>153</xdr:row>
      <xdr:rowOff>91566</xdr:rowOff>
    </xdr:from>
    <xdr:to>
      <xdr:col>5</xdr:col>
      <xdr:colOff>424238</xdr:colOff>
      <xdr:row>153</xdr:row>
      <xdr:rowOff>91566</xdr:rowOff>
    </xdr:to>
    <xdr:cxnSp macro="">
      <xdr:nvCxnSpPr>
        <xdr:cNvPr id="162" name="Straight Connector 161"/>
        <xdr:cNvCxnSpPr/>
      </xdr:nvCxnSpPr>
      <xdr:spPr>
        <a:xfrm>
          <a:off x="11403339314" y="29238066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164</xdr:row>
      <xdr:rowOff>139214</xdr:rowOff>
    </xdr:from>
    <xdr:to>
      <xdr:col>8</xdr:col>
      <xdr:colOff>676199</xdr:colOff>
      <xdr:row>178</xdr:row>
      <xdr:rowOff>13138</xdr:rowOff>
    </xdr:to>
    <xdr:graphicFrame macro="">
      <xdr:nvGraphicFramePr>
        <xdr:cNvPr id="164" name="Chart 163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4</xdr:col>
      <xdr:colOff>285474</xdr:colOff>
      <xdr:row>163</xdr:row>
      <xdr:rowOff>56838</xdr:rowOff>
    </xdr:from>
    <xdr:to>
      <xdr:col>9</xdr:col>
      <xdr:colOff>38773</xdr:colOff>
      <xdr:row>172</xdr:row>
      <xdr:rowOff>111101</xdr:rowOff>
    </xdr:to>
    <xdr:graphicFrame macro="">
      <xdr:nvGraphicFramePr>
        <xdr:cNvPr id="165" name="Chart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</xdr:col>
      <xdr:colOff>386954</xdr:colOff>
      <xdr:row>162</xdr:row>
      <xdr:rowOff>23328</xdr:rowOff>
    </xdr:from>
    <xdr:to>
      <xdr:col>9</xdr:col>
      <xdr:colOff>6569</xdr:colOff>
      <xdr:row>171</xdr:row>
      <xdr:rowOff>150698</xdr:rowOff>
    </xdr:to>
    <xdr:graphicFrame macro="">
      <xdr:nvGraphicFramePr>
        <xdr:cNvPr id="166" name="Chart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5</xdr:col>
      <xdr:colOff>73003</xdr:colOff>
      <xdr:row>178</xdr:row>
      <xdr:rowOff>100913</xdr:rowOff>
    </xdr:from>
    <xdr:to>
      <xdr:col>5</xdr:col>
      <xdr:colOff>424238</xdr:colOff>
      <xdr:row>178</xdr:row>
      <xdr:rowOff>100913</xdr:rowOff>
    </xdr:to>
    <xdr:cxnSp macro="">
      <xdr:nvCxnSpPr>
        <xdr:cNvPr id="167" name="Straight Connector 166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192</xdr:row>
      <xdr:rowOff>139214</xdr:rowOff>
    </xdr:from>
    <xdr:to>
      <xdr:col>8</xdr:col>
      <xdr:colOff>676199</xdr:colOff>
      <xdr:row>206</xdr:row>
      <xdr:rowOff>13138</xdr:rowOff>
    </xdr:to>
    <xdr:graphicFrame macro="">
      <xdr:nvGraphicFramePr>
        <xdr:cNvPr id="169" name="Chart 168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</xdr:col>
      <xdr:colOff>285474</xdr:colOff>
      <xdr:row>191</xdr:row>
      <xdr:rowOff>56838</xdr:rowOff>
    </xdr:from>
    <xdr:to>
      <xdr:col>9</xdr:col>
      <xdr:colOff>38773</xdr:colOff>
      <xdr:row>200</xdr:row>
      <xdr:rowOff>111101</xdr:rowOff>
    </xdr:to>
    <xdr:graphicFrame macro="">
      <xdr:nvGraphicFramePr>
        <xdr:cNvPr id="170" name="Chart 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</xdr:col>
      <xdr:colOff>386953</xdr:colOff>
      <xdr:row>189</xdr:row>
      <xdr:rowOff>170794</xdr:rowOff>
    </xdr:from>
    <xdr:to>
      <xdr:col>9</xdr:col>
      <xdr:colOff>13138</xdr:colOff>
      <xdr:row>199</xdr:row>
      <xdr:rowOff>6570</xdr:rowOff>
    </xdr:to>
    <xdr:graphicFrame macro="">
      <xdr:nvGraphicFramePr>
        <xdr:cNvPr id="171" name="Chart 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5</xdr:col>
      <xdr:colOff>73003</xdr:colOff>
      <xdr:row>206</xdr:row>
      <xdr:rowOff>98135</xdr:rowOff>
    </xdr:from>
    <xdr:to>
      <xdr:col>5</xdr:col>
      <xdr:colOff>424238</xdr:colOff>
      <xdr:row>206</xdr:row>
      <xdr:rowOff>98135</xdr:rowOff>
    </xdr:to>
    <xdr:cxnSp macro="">
      <xdr:nvCxnSpPr>
        <xdr:cNvPr id="172" name="Straight Connector 171"/>
        <xdr:cNvCxnSpPr/>
      </xdr:nvCxnSpPr>
      <xdr:spPr>
        <a:xfrm>
          <a:off x="11403339314" y="39341135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217</xdr:row>
      <xdr:rowOff>139214</xdr:rowOff>
    </xdr:from>
    <xdr:to>
      <xdr:col>8</xdr:col>
      <xdr:colOff>676199</xdr:colOff>
      <xdr:row>231</xdr:row>
      <xdr:rowOff>13138</xdr:rowOff>
    </xdr:to>
    <xdr:graphicFrame macro="">
      <xdr:nvGraphicFramePr>
        <xdr:cNvPr id="174" name="Chart 173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</xdr:col>
      <xdr:colOff>285474</xdr:colOff>
      <xdr:row>216</xdr:row>
      <xdr:rowOff>56838</xdr:rowOff>
    </xdr:from>
    <xdr:to>
      <xdr:col>9</xdr:col>
      <xdr:colOff>38773</xdr:colOff>
      <xdr:row>225</xdr:row>
      <xdr:rowOff>111101</xdr:rowOff>
    </xdr:to>
    <xdr:graphicFrame macro="">
      <xdr:nvGraphicFramePr>
        <xdr:cNvPr id="175" name="Chart 1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</xdr:col>
      <xdr:colOff>386953</xdr:colOff>
      <xdr:row>214</xdr:row>
      <xdr:rowOff>164224</xdr:rowOff>
    </xdr:from>
    <xdr:to>
      <xdr:col>9</xdr:col>
      <xdr:colOff>131379</xdr:colOff>
      <xdr:row>223</xdr:row>
      <xdr:rowOff>170793</xdr:rowOff>
    </xdr:to>
    <xdr:graphicFrame macro="">
      <xdr:nvGraphicFramePr>
        <xdr:cNvPr id="176" name="Chart 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5</xdr:col>
      <xdr:colOff>73003</xdr:colOff>
      <xdr:row>231</xdr:row>
      <xdr:rowOff>100913</xdr:rowOff>
    </xdr:from>
    <xdr:to>
      <xdr:col>5</xdr:col>
      <xdr:colOff>424238</xdr:colOff>
      <xdr:row>231</xdr:row>
      <xdr:rowOff>100913</xdr:rowOff>
    </xdr:to>
    <xdr:cxnSp macro="">
      <xdr:nvCxnSpPr>
        <xdr:cNvPr id="177" name="Straight Connector 176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245</xdr:row>
      <xdr:rowOff>139214</xdr:rowOff>
    </xdr:from>
    <xdr:to>
      <xdr:col>8</xdr:col>
      <xdr:colOff>676199</xdr:colOff>
      <xdr:row>259</xdr:row>
      <xdr:rowOff>13138</xdr:rowOff>
    </xdr:to>
    <xdr:graphicFrame macro="">
      <xdr:nvGraphicFramePr>
        <xdr:cNvPr id="179" name="Chart 178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</xdr:col>
      <xdr:colOff>285474</xdr:colOff>
      <xdr:row>244</xdr:row>
      <xdr:rowOff>56838</xdr:rowOff>
    </xdr:from>
    <xdr:to>
      <xdr:col>9</xdr:col>
      <xdr:colOff>38773</xdr:colOff>
      <xdr:row>253</xdr:row>
      <xdr:rowOff>111101</xdr:rowOff>
    </xdr:to>
    <xdr:graphicFrame macro="">
      <xdr:nvGraphicFramePr>
        <xdr:cNvPr id="180" name="Chart 1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5</xdr:col>
      <xdr:colOff>66434</xdr:colOff>
      <xdr:row>259</xdr:row>
      <xdr:rowOff>98134</xdr:rowOff>
    </xdr:from>
    <xdr:to>
      <xdr:col>5</xdr:col>
      <xdr:colOff>417669</xdr:colOff>
      <xdr:row>259</xdr:row>
      <xdr:rowOff>98134</xdr:rowOff>
    </xdr:to>
    <xdr:cxnSp macro="">
      <xdr:nvCxnSpPr>
        <xdr:cNvPr id="182" name="Straight Connector 181"/>
        <xdr:cNvCxnSpPr/>
      </xdr:nvCxnSpPr>
      <xdr:spPr>
        <a:xfrm>
          <a:off x="11403345883" y="49437634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270</xdr:row>
      <xdr:rowOff>139214</xdr:rowOff>
    </xdr:from>
    <xdr:to>
      <xdr:col>8</xdr:col>
      <xdr:colOff>676199</xdr:colOff>
      <xdr:row>284</xdr:row>
      <xdr:rowOff>13138</xdr:rowOff>
    </xdr:to>
    <xdr:graphicFrame macro="">
      <xdr:nvGraphicFramePr>
        <xdr:cNvPr id="184" name="Chart 183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</xdr:col>
      <xdr:colOff>285474</xdr:colOff>
      <xdr:row>269</xdr:row>
      <xdr:rowOff>56838</xdr:rowOff>
    </xdr:from>
    <xdr:to>
      <xdr:col>9</xdr:col>
      <xdr:colOff>38773</xdr:colOff>
      <xdr:row>278</xdr:row>
      <xdr:rowOff>111101</xdr:rowOff>
    </xdr:to>
    <xdr:graphicFrame macro="">
      <xdr:nvGraphicFramePr>
        <xdr:cNvPr id="185" name="Chart 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</xdr:col>
      <xdr:colOff>400708</xdr:colOff>
      <xdr:row>268</xdr:row>
      <xdr:rowOff>0</xdr:rowOff>
    </xdr:from>
    <xdr:to>
      <xdr:col>9</xdr:col>
      <xdr:colOff>98536</xdr:colOff>
      <xdr:row>276</xdr:row>
      <xdr:rowOff>183931</xdr:rowOff>
    </xdr:to>
    <xdr:graphicFrame macro="">
      <xdr:nvGraphicFramePr>
        <xdr:cNvPr id="186" name="Chart 1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5</xdr:col>
      <xdr:colOff>73003</xdr:colOff>
      <xdr:row>284</xdr:row>
      <xdr:rowOff>100913</xdr:rowOff>
    </xdr:from>
    <xdr:to>
      <xdr:col>5</xdr:col>
      <xdr:colOff>424238</xdr:colOff>
      <xdr:row>284</xdr:row>
      <xdr:rowOff>100913</xdr:rowOff>
    </xdr:to>
    <xdr:cxnSp macro="">
      <xdr:nvCxnSpPr>
        <xdr:cNvPr id="187" name="Straight Connector 186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298</xdr:row>
      <xdr:rowOff>139214</xdr:rowOff>
    </xdr:from>
    <xdr:to>
      <xdr:col>8</xdr:col>
      <xdr:colOff>676199</xdr:colOff>
      <xdr:row>312</xdr:row>
      <xdr:rowOff>13138</xdr:rowOff>
    </xdr:to>
    <xdr:graphicFrame macro="">
      <xdr:nvGraphicFramePr>
        <xdr:cNvPr id="189" name="Chart 188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</xdr:col>
      <xdr:colOff>285474</xdr:colOff>
      <xdr:row>297</xdr:row>
      <xdr:rowOff>56838</xdr:rowOff>
    </xdr:from>
    <xdr:to>
      <xdr:col>9</xdr:col>
      <xdr:colOff>38773</xdr:colOff>
      <xdr:row>306</xdr:row>
      <xdr:rowOff>111101</xdr:rowOff>
    </xdr:to>
    <xdr:graphicFrame macro="">
      <xdr:nvGraphicFramePr>
        <xdr:cNvPr id="190" name="Chart 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5</xdr:col>
      <xdr:colOff>73003</xdr:colOff>
      <xdr:row>312</xdr:row>
      <xdr:rowOff>117842</xdr:rowOff>
    </xdr:from>
    <xdr:to>
      <xdr:col>5</xdr:col>
      <xdr:colOff>424238</xdr:colOff>
      <xdr:row>312</xdr:row>
      <xdr:rowOff>117842</xdr:rowOff>
    </xdr:to>
    <xdr:cxnSp macro="">
      <xdr:nvCxnSpPr>
        <xdr:cNvPr id="192" name="Straight Connector 191"/>
        <xdr:cNvCxnSpPr/>
      </xdr:nvCxnSpPr>
      <xdr:spPr>
        <a:xfrm>
          <a:off x="11403339314" y="59553842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323</xdr:row>
      <xdr:rowOff>139214</xdr:rowOff>
    </xdr:from>
    <xdr:to>
      <xdr:col>8</xdr:col>
      <xdr:colOff>676199</xdr:colOff>
      <xdr:row>337</xdr:row>
      <xdr:rowOff>13138</xdr:rowOff>
    </xdr:to>
    <xdr:graphicFrame macro="">
      <xdr:nvGraphicFramePr>
        <xdr:cNvPr id="194" name="Chart 193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</xdr:col>
      <xdr:colOff>285474</xdr:colOff>
      <xdr:row>322</xdr:row>
      <xdr:rowOff>56838</xdr:rowOff>
    </xdr:from>
    <xdr:to>
      <xdr:col>9</xdr:col>
      <xdr:colOff>38773</xdr:colOff>
      <xdr:row>331</xdr:row>
      <xdr:rowOff>111101</xdr:rowOff>
    </xdr:to>
    <xdr:graphicFrame macro="">
      <xdr:nvGraphicFramePr>
        <xdr:cNvPr id="195" name="Chart 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5</xdr:col>
      <xdr:colOff>73003</xdr:colOff>
      <xdr:row>337</xdr:row>
      <xdr:rowOff>100913</xdr:rowOff>
    </xdr:from>
    <xdr:to>
      <xdr:col>5</xdr:col>
      <xdr:colOff>424238</xdr:colOff>
      <xdr:row>337</xdr:row>
      <xdr:rowOff>100913</xdr:rowOff>
    </xdr:to>
    <xdr:cxnSp macro="">
      <xdr:nvCxnSpPr>
        <xdr:cNvPr id="197" name="Straight Connector 196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351</xdr:row>
      <xdr:rowOff>139214</xdr:rowOff>
    </xdr:from>
    <xdr:to>
      <xdr:col>8</xdr:col>
      <xdr:colOff>676199</xdr:colOff>
      <xdr:row>365</xdr:row>
      <xdr:rowOff>13138</xdr:rowOff>
    </xdr:to>
    <xdr:graphicFrame macro="">
      <xdr:nvGraphicFramePr>
        <xdr:cNvPr id="199" name="Chart 198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</xdr:col>
      <xdr:colOff>285474</xdr:colOff>
      <xdr:row>350</xdr:row>
      <xdr:rowOff>56838</xdr:rowOff>
    </xdr:from>
    <xdr:to>
      <xdr:col>9</xdr:col>
      <xdr:colOff>38773</xdr:colOff>
      <xdr:row>359</xdr:row>
      <xdr:rowOff>111101</xdr:rowOff>
    </xdr:to>
    <xdr:graphicFrame macro="">
      <xdr:nvGraphicFramePr>
        <xdr:cNvPr id="200" name="Chart 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5</xdr:col>
      <xdr:colOff>79572</xdr:colOff>
      <xdr:row>365</xdr:row>
      <xdr:rowOff>84997</xdr:rowOff>
    </xdr:from>
    <xdr:to>
      <xdr:col>5</xdr:col>
      <xdr:colOff>430807</xdr:colOff>
      <xdr:row>365</xdr:row>
      <xdr:rowOff>84997</xdr:rowOff>
    </xdr:to>
    <xdr:cxnSp macro="">
      <xdr:nvCxnSpPr>
        <xdr:cNvPr id="202" name="Straight Connector 201"/>
        <xdr:cNvCxnSpPr/>
      </xdr:nvCxnSpPr>
      <xdr:spPr>
        <a:xfrm>
          <a:off x="11403332745" y="69617497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376</xdr:row>
      <xdr:rowOff>139214</xdr:rowOff>
    </xdr:from>
    <xdr:to>
      <xdr:col>8</xdr:col>
      <xdr:colOff>676199</xdr:colOff>
      <xdr:row>390</xdr:row>
      <xdr:rowOff>13138</xdr:rowOff>
    </xdr:to>
    <xdr:graphicFrame macro="">
      <xdr:nvGraphicFramePr>
        <xdr:cNvPr id="204" name="Chart 203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</xdr:col>
      <xdr:colOff>285474</xdr:colOff>
      <xdr:row>375</xdr:row>
      <xdr:rowOff>56838</xdr:rowOff>
    </xdr:from>
    <xdr:to>
      <xdr:col>9</xdr:col>
      <xdr:colOff>38773</xdr:colOff>
      <xdr:row>384</xdr:row>
      <xdr:rowOff>111101</xdr:rowOff>
    </xdr:to>
    <xdr:graphicFrame macro="">
      <xdr:nvGraphicFramePr>
        <xdr:cNvPr id="205" name="Chart 2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5</xdr:col>
      <xdr:colOff>73003</xdr:colOff>
      <xdr:row>390</xdr:row>
      <xdr:rowOff>100913</xdr:rowOff>
    </xdr:from>
    <xdr:to>
      <xdr:col>5</xdr:col>
      <xdr:colOff>424238</xdr:colOff>
      <xdr:row>390</xdr:row>
      <xdr:rowOff>100913</xdr:rowOff>
    </xdr:to>
    <xdr:cxnSp macro="">
      <xdr:nvCxnSpPr>
        <xdr:cNvPr id="207" name="Straight Connector 206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404</xdr:row>
      <xdr:rowOff>139214</xdr:rowOff>
    </xdr:from>
    <xdr:to>
      <xdr:col>8</xdr:col>
      <xdr:colOff>676199</xdr:colOff>
      <xdr:row>418</xdr:row>
      <xdr:rowOff>13138</xdr:rowOff>
    </xdr:to>
    <xdr:graphicFrame macro="">
      <xdr:nvGraphicFramePr>
        <xdr:cNvPr id="209" name="Chart 208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</xdr:col>
      <xdr:colOff>285474</xdr:colOff>
      <xdr:row>403</xdr:row>
      <xdr:rowOff>56838</xdr:rowOff>
    </xdr:from>
    <xdr:to>
      <xdr:col>9</xdr:col>
      <xdr:colOff>38773</xdr:colOff>
      <xdr:row>412</xdr:row>
      <xdr:rowOff>111101</xdr:rowOff>
    </xdr:to>
    <xdr:graphicFrame macro="">
      <xdr:nvGraphicFramePr>
        <xdr:cNvPr id="211" name="Chart 2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5</xdr:col>
      <xdr:colOff>73003</xdr:colOff>
      <xdr:row>418</xdr:row>
      <xdr:rowOff>104703</xdr:rowOff>
    </xdr:from>
    <xdr:to>
      <xdr:col>5</xdr:col>
      <xdr:colOff>424238</xdr:colOff>
      <xdr:row>418</xdr:row>
      <xdr:rowOff>104703</xdr:rowOff>
    </xdr:to>
    <xdr:cxnSp macro="">
      <xdr:nvCxnSpPr>
        <xdr:cNvPr id="213" name="Straight Connector 212"/>
        <xdr:cNvCxnSpPr/>
      </xdr:nvCxnSpPr>
      <xdr:spPr>
        <a:xfrm>
          <a:off x="11403339314" y="7973370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429</xdr:row>
      <xdr:rowOff>139214</xdr:rowOff>
    </xdr:from>
    <xdr:to>
      <xdr:col>8</xdr:col>
      <xdr:colOff>676199</xdr:colOff>
      <xdr:row>443</xdr:row>
      <xdr:rowOff>13138</xdr:rowOff>
    </xdr:to>
    <xdr:graphicFrame macro="">
      <xdr:nvGraphicFramePr>
        <xdr:cNvPr id="215" name="Chart 21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</xdr:col>
      <xdr:colOff>285474</xdr:colOff>
      <xdr:row>428</xdr:row>
      <xdr:rowOff>56838</xdr:rowOff>
    </xdr:from>
    <xdr:to>
      <xdr:col>9</xdr:col>
      <xdr:colOff>38773</xdr:colOff>
      <xdr:row>437</xdr:row>
      <xdr:rowOff>111101</xdr:rowOff>
    </xdr:to>
    <xdr:graphicFrame macro="">
      <xdr:nvGraphicFramePr>
        <xdr:cNvPr id="216" name="Chart 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5</xdr:col>
      <xdr:colOff>73003</xdr:colOff>
      <xdr:row>443</xdr:row>
      <xdr:rowOff>100913</xdr:rowOff>
    </xdr:from>
    <xdr:to>
      <xdr:col>5</xdr:col>
      <xdr:colOff>424238</xdr:colOff>
      <xdr:row>443</xdr:row>
      <xdr:rowOff>100913</xdr:rowOff>
    </xdr:to>
    <xdr:cxnSp macro="">
      <xdr:nvCxnSpPr>
        <xdr:cNvPr id="218" name="Straight Connector 217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457</xdr:row>
      <xdr:rowOff>139214</xdr:rowOff>
    </xdr:from>
    <xdr:to>
      <xdr:col>8</xdr:col>
      <xdr:colOff>676199</xdr:colOff>
      <xdr:row>471</xdr:row>
      <xdr:rowOff>13138</xdr:rowOff>
    </xdr:to>
    <xdr:graphicFrame macro="">
      <xdr:nvGraphicFramePr>
        <xdr:cNvPr id="220" name="Chart 21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</xdr:col>
      <xdr:colOff>285474</xdr:colOff>
      <xdr:row>456</xdr:row>
      <xdr:rowOff>56838</xdr:rowOff>
    </xdr:from>
    <xdr:to>
      <xdr:col>9</xdr:col>
      <xdr:colOff>38773</xdr:colOff>
      <xdr:row>465</xdr:row>
      <xdr:rowOff>111101</xdr:rowOff>
    </xdr:to>
    <xdr:graphicFrame macro="">
      <xdr:nvGraphicFramePr>
        <xdr:cNvPr id="221" name="Chart 2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5</xdr:col>
      <xdr:colOff>73003</xdr:colOff>
      <xdr:row>471</xdr:row>
      <xdr:rowOff>98135</xdr:rowOff>
    </xdr:from>
    <xdr:to>
      <xdr:col>5</xdr:col>
      <xdr:colOff>424238</xdr:colOff>
      <xdr:row>471</xdr:row>
      <xdr:rowOff>98135</xdr:rowOff>
    </xdr:to>
    <xdr:cxnSp macro="">
      <xdr:nvCxnSpPr>
        <xdr:cNvPr id="223" name="Straight Connector 222"/>
        <xdr:cNvCxnSpPr/>
      </xdr:nvCxnSpPr>
      <xdr:spPr>
        <a:xfrm>
          <a:off x="11403339314" y="89823635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482</xdr:row>
      <xdr:rowOff>139214</xdr:rowOff>
    </xdr:from>
    <xdr:to>
      <xdr:col>8</xdr:col>
      <xdr:colOff>676199</xdr:colOff>
      <xdr:row>496</xdr:row>
      <xdr:rowOff>13138</xdr:rowOff>
    </xdr:to>
    <xdr:graphicFrame macro="">
      <xdr:nvGraphicFramePr>
        <xdr:cNvPr id="225" name="Chart 22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</xdr:col>
      <xdr:colOff>285474</xdr:colOff>
      <xdr:row>481</xdr:row>
      <xdr:rowOff>56838</xdr:rowOff>
    </xdr:from>
    <xdr:to>
      <xdr:col>9</xdr:col>
      <xdr:colOff>38773</xdr:colOff>
      <xdr:row>490</xdr:row>
      <xdr:rowOff>111101</xdr:rowOff>
    </xdr:to>
    <xdr:graphicFrame macro="">
      <xdr:nvGraphicFramePr>
        <xdr:cNvPr id="226" name="Chart 2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5</xdr:col>
      <xdr:colOff>73003</xdr:colOff>
      <xdr:row>496</xdr:row>
      <xdr:rowOff>100913</xdr:rowOff>
    </xdr:from>
    <xdr:to>
      <xdr:col>5</xdr:col>
      <xdr:colOff>424238</xdr:colOff>
      <xdr:row>496</xdr:row>
      <xdr:rowOff>100913</xdr:rowOff>
    </xdr:to>
    <xdr:cxnSp macro="">
      <xdr:nvCxnSpPr>
        <xdr:cNvPr id="228" name="Straight Connector 227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510</xdr:row>
      <xdr:rowOff>139214</xdr:rowOff>
    </xdr:from>
    <xdr:to>
      <xdr:col>8</xdr:col>
      <xdr:colOff>676199</xdr:colOff>
      <xdr:row>524</xdr:row>
      <xdr:rowOff>13138</xdr:rowOff>
    </xdr:to>
    <xdr:graphicFrame macro="">
      <xdr:nvGraphicFramePr>
        <xdr:cNvPr id="230" name="Chart 22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</xdr:col>
      <xdr:colOff>285474</xdr:colOff>
      <xdr:row>509</xdr:row>
      <xdr:rowOff>56838</xdr:rowOff>
    </xdr:from>
    <xdr:to>
      <xdr:col>9</xdr:col>
      <xdr:colOff>38773</xdr:colOff>
      <xdr:row>518</xdr:row>
      <xdr:rowOff>111101</xdr:rowOff>
    </xdr:to>
    <xdr:graphicFrame macro="">
      <xdr:nvGraphicFramePr>
        <xdr:cNvPr id="231" name="Chart 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5</xdr:col>
      <xdr:colOff>73003</xdr:colOff>
      <xdr:row>524</xdr:row>
      <xdr:rowOff>111272</xdr:rowOff>
    </xdr:from>
    <xdr:to>
      <xdr:col>5</xdr:col>
      <xdr:colOff>424238</xdr:colOff>
      <xdr:row>524</xdr:row>
      <xdr:rowOff>111272</xdr:rowOff>
    </xdr:to>
    <xdr:cxnSp macro="">
      <xdr:nvCxnSpPr>
        <xdr:cNvPr id="233" name="Straight Connector 232"/>
        <xdr:cNvCxnSpPr/>
      </xdr:nvCxnSpPr>
      <xdr:spPr>
        <a:xfrm>
          <a:off x="11403339314" y="99933272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535</xdr:row>
      <xdr:rowOff>139214</xdr:rowOff>
    </xdr:from>
    <xdr:to>
      <xdr:col>8</xdr:col>
      <xdr:colOff>676199</xdr:colOff>
      <xdr:row>549</xdr:row>
      <xdr:rowOff>13138</xdr:rowOff>
    </xdr:to>
    <xdr:graphicFrame macro="">
      <xdr:nvGraphicFramePr>
        <xdr:cNvPr id="235" name="Chart 23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</xdr:col>
      <xdr:colOff>285474</xdr:colOff>
      <xdr:row>534</xdr:row>
      <xdr:rowOff>56838</xdr:rowOff>
    </xdr:from>
    <xdr:to>
      <xdr:col>9</xdr:col>
      <xdr:colOff>38773</xdr:colOff>
      <xdr:row>543</xdr:row>
      <xdr:rowOff>111101</xdr:rowOff>
    </xdr:to>
    <xdr:graphicFrame macro="">
      <xdr:nvGraphicFramePr>
        <xdr:cNvPr id="236" name="Chart 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5</xdr:col>
      <xdr:colOff>73003</xdr:colOff>
      <xdr:row>549</xdr:row>
      <xdr:rowOff>100913</xdr:rowOff>
    </xdr:from>
    <xdr:to>
      <xdr:col>5</xdr:col>
      <xdr:colOff>424238</xdr:colOff>
      <xdr:row>549</xdr:row>
      <xdr:rowOff>100913</xdr:rowOff>
    </xdr:to>
    <xdr:cxnSp macro="">
      <xdr:nvCxnSpPr>
        <xdr:cNvPr id="238" name="Straight Connector 237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563</xdr:row>
      <xdr:rowOff>139214</xdr:rowOff>
    </xdr:from>
    <xdr:to>
      <xdr:col>8</xdr:col>
      <xdr:colOff>676199</xdr:colOff>
      <xdr:row>577</xdr:row>
      <xdr:rowOff>13138</xdr:rowOff>
    </xdr:to>
    <xdr:graphicFrame macro="">
      <xdr:nvGraphicFramePr>
        <xdr:cNvPr id="240" name="Chart 23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</xdr:col>
      <xdr:colOff>285474</xdr:colOff>
      <xdr:row>562</xdr:row>
      <xdr:rowOff>56838</xdr:rowOff>
    </xdr:from>
    <xdr:to>
      <xdr:col>9</xdr:col>
      <xdr:colOff>38773</xdr:colOff>
      <xdr:row>571</xdr:row>
      <xdr:rowOff>111101</xdr:rowOff>
    </xdr:to>
    <xdr:graphicFrame macro="">
      <xdr:nvGraphicFramePr>
        <xdr:cNvPr id="241" name="Chart 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5</xdr:col>
      <xdr:colOff>73003</xdr:colOff>
      <xdr:row>577</xdr:row>
      <xdr:rowOff>137548</xdr:rowOff>
    </xdr:from>
    <xdr:to>
      <xdr:col>5</xdr:col>
      <xdr:colOff>424238</xdr:colOff>
      <xdr:row>577</xdr:row>
      <xdr:rowOff>137548</xdr:rowOff>
    </xdr:to>
    <xdr:cxnSp macro="">
      <xdr:nvCxnSpPr>
        <xdr:cNvPr id="243" name="Straight Connector 242"/>
        <xdr:cNvCxnSpPr/>
      </xdr:nvCxnSpPr>
      <xdr:spPr>
        <a:xfrm>
          <a:off x="11403339314" y="29284048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588</xdr:row>
      <xdr:rowOff>139214</xdr:rowOff>
    </xdr:from>
    <xdr:to>
      <xdr:col>8</xdr:col>
      <xdr:colOff>676199</xdr:colOff>
      <xdr:row>602</xdr:row>
      <xdr:rowOff>13138</xdr:rowOff>
    </xdr:to>
    <xdr:graphicFrame macro="">
      <xdr:nvGraphicFramePr>
        <xdr:cNvPr id="245" name="Chart 24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</xdr:col>
      <xdr:colOff>285474</xdr:colOff>
      <xdr:row>587</xdr:row>
      <xdr:rowOff>56838</xdr:rowOff>
    </xdr:from>
    <xdr:to>
      <xdr:col>9</xdr:col>
      <xdr:colOff>38773</xdr:colOff>
      <xdr:row>596</xdr:row>
      <xdr:rowOff>111101</xdr:rowOff>
    </xdr:to>
    <xdr:graphicFrame macro="">
      <xdr:nvGraphicFramePr>
        <xdr:cNvPr id="246" name="Chart 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5</xdr:col>
      <xdr:colOff>73003</xdr:colOff>
      <xdr:row>602</xdr:row>
      <xdr:rowOff>100913</xdr:rowOff>
    </xdr:from>
    <xdr:to>
      <xdr:col>5</xdr:col>
      <xdr:colOff>424238</xdr:colOff>
      <xdr:row>602</xdr:row>
      <xdr:rowOff>100913</xdr:rowOff>
    </xdr:to>
    <xdr:cxnSp macro="">
      <xdr:nvCxnSpPr>
        <xdr:cNvPr id="248" name="Straight Connector 247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616</xdr:row>
      <xdr:rowOff>139214</xdr:rowOff>
    </xdr:from>
    <xdr:to>
      <xdr:col>8</xdr:col>
      <xdr:colOff>676199</xdr:colOff>
      <xdr:row>630</xdr:row>
      <xdr:rowOff>13138</xdr:rowOff>
    </xdr:to>
    <xdr:graphicFrame macro="">
      <xdr:nvGraphicFramePr>
        <xdr:cNvPr id="250" name="Chart 24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</xdr:col>
      <xdr:colOff>285474</xdr:colOff>
      <xdr:row>615</xdr:row>
      <xdr:rowOff>56838</xdr:rowOff>
    </xdr:from>
    <xdr:to>
      <xdr:col>9</xdr:col>
      <xdr:colOff>38773</xdr:colOff>
      <xdr:row>624</xdr:row>
      <xdr:rowOff>111101</xdr:rowOff>
    </xdr:to>
    <xdr:graphicFrame macro="">
      <xdr:nvGraphicFramePr>
        <xdr:cNvPr id="251" name="Chart 2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5</xdr:col>
      <xdr:colOff>73003</xdr:colOff>
      <xdr:row>630</xdr:row>
      <xdr:rowOff>111272</xdr:rowOff>
    </xdr:from>
    <xdr:to>
      <xdr:col>5</xdr:col>
      <xdr:colOff>424238</xdr:colOff>
      <xdr:row>630</xdr:row>
      <xdr:rowOff>111272</xdr:rowOff>
    </xdr:to>
    <xdr:cxnSp macro="">
      <xdr:nvCxnSpPr>
        <xdr:cNvPr id="253" name="Straight Connector 252"/>
        <xdr:cNvCxnSpPr/>
      </xdr:nvCxnSpPr>
      <xdr:spPr>
        <a:xfrm>
          <a:off x="11403339314" y="120126272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641</xdr:row>
      <xdr:rowOff>139214</xdr:rowOff>
    </xdr:from>
    <xdr:to>
      <xdr:col>8</xdr:col>
      <xdr:colOff>676199</xdr:colOff>
      <xdr:row>655</xdr:row>
      <xdr:rowOff>13138</xdr:rowOff>
    </xdr:to>
    <xdr:graphicFrame macro="">
      <xdr:nvGraphicFramePr>
        <xdr:cNvPr id="255" name="Chart 25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</xdr:col>
      <xdr:colOff>285474</xdr:colOff>
      <xdr:row>640</xdr:row>
      <xdr:rowOff>56838</xdr:rowOff>
    </xdr:from>
    <xdr:to>
      <xdr:col>9</xdr:col>
      <xdr:colOff>38773</xdr:colOff>
      <xdr:row>649</xdr:row>
      <xdr:rowOff>111101</xdr:rowOff>
    </xdr:to>
    <xdr:graphicFrame macro="">
      <xdr:nvGraphicFramePr>
        <xdr:cNvPr id="256" name="Chart 2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5</xdr:col>
      <xdr:colOff>73003</xdr:colOff>
      <xdr:row>655</xdr:row>
      <xdr:rowOff>100913</xdr:rowOff>
    </xdr:from>
    <xdr:to>
      <xdr:col>5</xdr:col>
      <xdr:colOff>424238</xdr:colOff>
      <xdr:row>655</xdr:row>
      <xdr:rowOff>100913</xdr:rowOff>
    </xdr:to>
    <xdr:cxnSp macro="">
      <xdr:nvCxnSpPr>
        <xdr:cNvPr id="258" name="Straight Connector 257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669</xdr:row>
      <xdr:rowOff>139214</xdr:rowOff>
    </xdr:from>
    <xdr:to>
      <xdr:col>8</xdr:col>
      <xdr:colOff>676199</xdr:colOff>
      <xdr:row>683</xdr:row>
      <xdr:rowOff>13138</xdr:rowOff>
    </xdr:to>
    <xdr:graphicFrame macro="">
      <xdr:nvGraphicFramePr>
        <xdr:cNvPr id="260" name="Chart 25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</xdr:col>
      <xdr:colOff>285474</xdr:colOff>
      <xdr:row>668</xdr:row>
      <xdr:rowOff>56838</xdr:rowOff>
    </xdr:from>
    <xdr:to>
      <xdr:col>9</xdr:col>
      <xdr:colOff>38773</xdr:colOff>
      <xdr:row>677</xdr:row>
      <xdr:rowOff>111101</xdr:rowOff>
    </xdr:to>
    <xdr:graphicFrame macro="">
      <xdr:nvGraphicFramePr>
        <xdr:cNvPr id="261" name="Chart 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5</xdr:col>
      <xdr:colOff>73003</xdr:colOff>
      <xdr:row>683</xdr:row>
      <xdr:rowOff>98134</xdr:rowOff>
    </xdr:from>
    <xdr:to>
      <xdr:col>5</xdr:col>
      <xdr:colOff>424238</xdr:colOff>
      <xdr:row>683</xdr:row>
      <xdr:rowOff>98134</xdr:rowOff>
    </xdr:to>
    <xdr:cxnSp macro="">
      <xdr:nvCxnSpPr>
        <xdr:cNvPr id="263" name="Straight Connector 262"/>
        <xdr:cNvCxnSpPr/>
      </xdr:nvCxnSpPr>
      <xdr:spPr>
        <a:xfrm>
          <a:off x="11403339314" y="130209634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694</xdr:row>
      <xdr:rowOff>139214</xdr:rowOff>
    </xdr:from>
    <xdr:to>
      <xdr:col>8</xdr:col>
      <xdr:colOff>676199</xdr:colOff>
      <xdr:row>708</xdr:row>
      <xdr:rowOff>13138</xdr:rowOff>
    </xdr:to>
    <xdr:graphicFrame macro="">
      <xdr:nvGraphicFramePr>
        <xdr:cNvPr id="265" name="Chart 26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</xdr:col>
      <xdr:colOff>285474</xdr:colOff>
      <xdr:row>693</xdr:row>
      <xdr:rowOff>56838</xdr:rowOff>
    </xdr:from>
    <xdr:to>
      <xdr:col>9</xdr:col>
      <xdr:colOff>38773</xdr:colOff>
      <xdr:row>702</xdr:row>
      <xdr:rowOff>111101</xdr:rowOff>
    </xdr:to>
    <xdr:graphicFrame macro="">
      <xdr:nvGraphicFramePr>
        <xdr:cNvPr id="266" name="Chart 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5</xdr:col>
      <xdr:colOff>73003</xdr:colOff>
      <xdr:row>708</xdr:row>
      <xdr:rowOff>100913</xdr:rowOff>
    </xdr:from>
    <xdr:to>
      <xdr:col>5</xdr:col>
      <xdr:colOff>424238</xdr:colOff>
      <xdr:row>708</xdr:row>
      <xdr:rowOff>100913</xdr:rowOff>
    </xdr:to>
    <xdr:cxnSp macro="">
      <xdr:nvCxnSpPr>
        <xdr:cNvPr id="268" name="Straight Connector 267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722</xdr:row>
      <xdr:rowOff>139214</xdr:rowOff>
    </xdr:from>
    <xdr:to>
      <xdr:col>8</xdr:col>
      <xdr:colOff>676199</xdr:colOff>
      <xdr:row>736</xdr:row>
      <xdr:rowOff>13138</xdr:rowOff>
    </xdr:to>
    <xdr:graphicFrame macro="">
      <xdr:nvGraphicFramePr>
        <xdr:cNvPr id="270" name="Chart 26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</xdr:col>
      <xdr:colOff>285474</xdr:colOff>
      <xdr:row>721</xdr:row>
      <xdr:rowOff>56838</xdr:rowOff>
    </xdr:from>
    <xdr:to>
      <xdr:col>9</xdr:col>
      <xdr:colOff>38773</xdr:colOff>
      <xdr:row>730</xdr:row>
      <xdr:rowOff>111101</xdr:rowOff>
    </xdr:to>
    <xdr:graphicFrame macro="">
      <xdr:nvGraphicFramePr>
        <xdr:cNvPr id="271" name="Chart 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5</xdr:col>
      <xdr:colOff>73003</xdr:colOff>
      <xdr:row>736</xdr:row>
      <xdr:rowOff>104703</xdr:rowOff>
    </xdr:from>
    <xdr:to>
      <xdr:col>5</xdr:col>
      <xdr:colOff>424238</xdr:colOff>
      <xdr:row>736</xdr:row>
      <xdr:rowOff>104703</xdr:rowOff>
    </xdr:to>
    <xdr:cxnSp macro="">
      <xdr:nvCxnSpPr>
        <xdr:cNvPr id="273" name="Straight Connector 272"/>
        <xdr:cNvCxnSpPr/>
      </xdr:nvCxnSpPr>
      <xdr:spPr>
        <a:xfrm>
          <a:off x="11403339314" y="14031270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747</xdr:row>
      <xdr:rowOff>139214</xdr:rowOff>
    </xdr:from>
    <xdr:to>
      <xdr:col>8</xdr:col>
      <xdr:colOff>676199</xdr:colOff>
      <xdr:row>761</xdr:row>
      <xdr:rowOff>13138</xdr:rowOff>
    </xdr:to>
    <xdr:graphicFrame macro="">
      <xdr:nvGraphicFramePr>
        <xdr:cNvPr id="275" name="Chart 27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</xdr:col>
      <xdr:colOff>285474</xdr:colOff>
      <xdr:row>746</xdr:row>
      <xdr:rowOff>56838</xdr:rowOff>
    </xdr:from>
    <xdr:to>
      <xdr:col>9</xdr:col>
      <xdr:colOff>38773</xdr:colOff>
      <xdr:row>755</xdr:row>
      <xdr:rowOff>111101</xdr:rowOff>
    </xdr:to>
    <xdr:graphicFrame macro="">
      <xdr:nvGraphicFramePr>
        <xdr:cNvPr id="276" name="Chart 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5</xdr:col>
      <xdr:colOff>73003</xdr:colOff>
      <xdr:row>761</xdr:row>
      <xdr:rowOff>100913</xdr:rowOff>
    </xdr:from>
    <xdr:to>
      <xdr:col>5</xdr:col>
      <xdr:colOff>424238</xdr:colOff>
      <xdr:row>761</xdr:row>
      <xdr:rowOff>100913</xdr:rowOff>
    </xdr:to>
    <xdr:cxnSp macro="">
      <xdr:nvCxnSpPr>
        <xdr:cNvPr id="278" name="Straight Connector 277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775</xdr:row>
      <xdr:rowOff>139214</xdr:rowOff>
    </xdr:from>
    <xdr:to>
      <xdr:col>8</xdr:col>
      <xdr:colOff>676199</xdr:colOff>
      <xdr:row>789</xdr:row>
      <xdr:rowOff>13138</xdr:rowOff>
    </xdr:to>
    <xdr:graphicFrame macro="">
      <xdr:nvGraphicFramePr>
        <xdr:cNvPr id="280" name="Chart 27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</xdr:col>
      <xdr:colOff>285474</xdr:colOff>
      <xdr:row>774</xdr:row>
      <xdr:rowOff>56838</xdr:rowOff>
    </xdr:from>
    <xdr:to>
      <xdr:col>9</xdr:col>
      <xdr:colOff>38773</xdr:colOff>
      <xdr:row>783</xdr:row>
      <xdr:rowOff>111101</xdr:rowOff>
    </xdr:to>
    <xdr:graphicFrame macro="">
      <xdr:nvGraphicFramePr>
        <xdr:cNvPr id="281" name="Chart 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5</xdr:col>
      <xdr:colOff>73003</xdr:colOff>
      <xdr:row>789</xdr:row>
      <xdr:rowOff>111272</xdr:rowOff>
    </xdr:from>
    <xdr:to>
      <xdr:col>5</xdr:col>
      <xdr:colOff>424238</xdr:colOff>
      <xdr:row>789</xdr:row>
      <xdr:rowOff>111272</xdr:rowOff>
    </xdr:to>
    <xdr:cxnSp macro="">
      <xdr:nvCxnSpPr>
        <xdr:cNvPr id="283" name="Straight Connector 282"/>
        <xdr:cNvCxnSpPr/>
      </xdr:nvCxnSpPr>
      <xdr:spPr>
        <a:xfrm>
          <a:off x="11403339314" y="150415772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800</xdr:row>
      <xdr:rowOff>139214</xdr:rowOff>
    </xdr:from>
    <xdr:to>
      <xdr:col>8</xdr:col>
      <xdr:colOff>676199</xdr:colOff>
      <xdr:row>814</xdr:row>
      <xdr:rowOff>13138</xdr:rowOff>
    </xdr:to>
    <xdr:graphicFrame macro="">
      <xdr:nvGraphicFramePr>
        <xdr:cNvPr id="285" name="Chart 28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</xdr:col>
      <xdr:colOff>285474</xdr:colOff>
      <xdr:row>799</xdr:row>
      <xdr:rowOff>56838</xdr:rowOff>
    </xdr:from>
    <xdr:to>
      <xdr:col>9</xdr:col>
      <xdr:colOff>38773</xdr:colOff>
      <xdr:row>808</xdr:row>
      <xdr:rowOff>111101</xdr:rowOff>
    </xdr:to>
    <xdr:graphicFrame macro="">
      <xdr:nvGraphicFramePr>
        <xdr:cNvPr id="286" name="Chart 2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5</xdr:col>
      <xdr:colOff>73003</xdr:colOff>
      <xdr:row>814</xdr:row>
      <xdr:rowOff>100913</xdr:rowOff>
    </xdr:from>
    <xdr:to>
      <xdr:col>5</xdr:col>
      <xdr:colOff>424238</xdr:colOff>
      <xdr:row>814</xdr:row>
      <xdr:rowOff>100913</xdr:rowOff>
    </xdr:to>
    <xdr:cxnSp macro="">
      <xdr:nvCxnSpPr>
        <xdr:cNvPr id="288" name="Straight Connector 287"/>
        <xdr:cNvCxnSpPr/>
      </xdr:nvCxnSpPr>
      <xdr:spPr>
        <a:xfrm>
          <a:off x="11403339314" y="23913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828</xdr:row>
      <xdr:rowOff>139214</xdr:rowOff>
    </xdr:from>
    <xdr:to>
      <xdr:col>8</xdr:col>
      <xdr:colOff>676199</xdr:colOff>
      <xdr:row>842</xdr:row>
      <xdr:rowOff>13138</xdr:rowOff>
    </xdr:to>
    <xdr:graphicFrame macro="">
      <xdr:nvGraphicFramePr>
        <xdr:cNvPr id="290" name="Chart 28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</xdr:col>
      <xdr:colOff>285474</xdr:colOff>
      <xdr:row>827</xdr:row>
      <xdr:rowOff>56838</xdr:rowOff>
    </xdr:from>
    <xdr:to>
      <xdr:col>9</xdr:col>
      <xdr:colOff>38773</xdr:colOff>
      <xdr:row>836</xdr:row>
      <xdr:rowOff>111101</xdr:rowOff>
    </xdr:to>
    <xdr:graphicFrame macro="">
      <xdr:nvGraphicFramePr>
        <xdr:cNvPr id="291" name="Chart 2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5</xdr:col>
      <xdr:colOff>73003</xdr:colOff>
      <xdr:row>842</xdr:row>
      <xdr:rowOff>104704</xdr:rowOff>
    </xdr:from>
    <xdr:to>
      <xdr:col>5</xdr:col>
      <xdr:colOff>424238</xdr:colOff>
      <xdr:row>842</xdr:row>
      <xdr:rowOff>104704</xdr:rowOff>
    </xdr:to>
    <xdr:cxnSp macro="">
      <xdr:nvCxnSpPr>
        <xdr:cNvPr id="293" name="Straight Connector 292"/>
        <xdr:cNvCxnSpPr/>
      </xdr:nvCxnSpPr>
      <xdr:spPr>
        <a:xfrm>
          <a:off x="11403339314" y="160505704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853</xdr:row>
      <xdr:rowOff>139214</xdr:rowOff>
    </xdr:from>
    <xdr:to>
      <xdr:col>8</xdr:col>
      <xdr:colOff>676199</xdr:colOff>
      <xdr:row>867</xdr:row>
      <xdr:rowOff>13138</xdr:rowOff>
    </xdr:to>
    <xdr:graphicFrame macro="">
      <xdr:nvGraphicFramePr>
        <xdr:cNvPr id="295" name="Chart 29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</xdr:col>
      <xdr:colOff>285474</xdr:colOff>
      <xdr:row>852</xdr:row>
      <xdr:rowOff>56838</xdr:rowOff>
    </xdr:from>
    <xdr:to>
      <xdr:col>9</xdr:col>
      <xdr:colOff>38773</xdr:colOff>
      <xdr:row>861</xdr:row>
      <xdr:rowOff>111101</xdr:rowOff>
    </xdr:to>
    <xdr:graphicFrame macro="">
      <xdr:nvGraphicFramePr>
        <xdr:cNvPr id="296" name="Chart 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</xdr:col>
      <xdr:colOff>386953</xdr:colOff>
      <xdr:row>850</xdr:row>
      <xdr:rowOff>157655</xdr:rowOff>
    </xdr:from>
    <xdr:to>
      <xdr:col>9</xdr:col>
      <xdr:colOff>0</xdr:colOff>
      <xdr:row>860</xdr:row>
      <xdr:rowOff>0</xdr:rowOff>
    </xdr:to>
    <xdr:graphicFrame macro="">
      <xdr:nvGraphicFramePr>
        <xdr:cNvPr id="297" name="Chart 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5</xdr:col>
      <xdr:colOff>73003</xdr:colOff>
      <xdr:row>867</xdr:row>
      <xdr:rowOff>100913</xdr:rowOff>
    </xdr:from>
    <xdr:to>
      <xdr:col>5</xdr:col>
      <xdr:colOff>424238</xdr:colOff>
      <xdr:row>867</xdr:row>
      <xdr:rowOff>100913</xdr:rowOff>
    </xdr:to>
    <xdr:cxnSp macro="">
      <xdr:nvCxnSpPr>
        <xdr:cNvPr id="298" name="Straight Connector 297"/>
        <xdr:cNvCxnSpPr/>
      </xdr:nvCxnSpPr>
      <xdr:spPr>
        <a:xfrm>
          <a:off x="11403339314" y="1551679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881</xdr:row>
      <xdr:rowOff>139214</xdr:rowOff>
    </xdr:from>
    <xdr:to>
      <xdr:col>8</xdr:col>
      <xdr:colOff>676199</xdr:colOff>
      <xdr:row>895</xdr:row>
      <xdr:rowOff>13138</xdr:rowOff>
    </xdr:to>
    <xdr:graphicFrame macro="">
      <xdr:nvGraphicFramePr>
        <xdr:cNvPr id="300" name="Chart 29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</xdr:col>
      <xdr:colOff>285474</xdr:colOff>
      <xdr:row>880</xdr:row>
      <xdr:rowOff>56838</xdr:rowOff>
    </xdr:from>
    <xdr:to>
      <xdr:col>9</xdr:col>
      <xdr:colOff>38773</xdr:colOff>
      <xdr:row>889</xdr:row>
      <xdr:rowOff>111101</xdr:rowOff>
    </xdr:to>
    <xdr:graphicFrame macro="">
      <xdr:nvGraphicFramePr>
        <xdr:cNvPr id="301" name="Chart 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5</xdr:col>
      <xdr:colOff>73003</xdr:colOff>
      <xdr:row>895</xdr:row>
      <xdr:rowOff>91565</xdr:rowOff>
    </xdr:from>
    <xdr:to>
      <xdr:col>5</xdr:col>
      <xdr:colOff>424238</xdr:colOff>
      <xdr:row>895</xdr:row>
      <xdr:rowOff>91565</xdr:rowOff>
    </xdr:to>
    <xdr:cxnSp macro="">
      <xdr:nvCxnSpPr>
        <xdr:cNvPr id="303" name="Straight Connector 302"/>
        <xdr:cNvCxnSpPr/>
      </xdr:nvCxnSpPr>
      <xdr:spPr>
        <a:xfrm>
          <a:off x="11403339314" y="170589065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906</xdr:row>
      <xdr:rowOff>139214</xdr:rowOff>
    </xdr:from>
    <xdr:to>
      <xdr:col>8</xdr:col>
      <xdr:colOff>676199</xdr:colOff>
      <xdr:row>920</xdr:row>
      <xdr:rowOff>13138</xdr:rowOff>
    </xdr:to>
    <xdr:graphicFrame macro="">
      <xdr:nvGraphicFramePr>
        <xdr:cNvPr id="305" name="Chart 30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</xdr:col>
      <xdr:colOff>285474</xdr:colOff>
      <xdr:row>905</xdr:row>
      <xdr:rowOff>56838</xdr:rowOff>
    </xdr:from>
    <xdr:to>
      <xdr:col>9</xdr:col>
      <xdr:colOff>38773</xdr:colOff>
      <xdr:row>914</xdr:row>
      <xdr:rowOff>111101</xdr:rowOff>
    </xdr:to>
    <xdr:graphicFrame macro="">
      <xdr:nvGraphicFramePr>
        <xdr:cNvPr id="306" name="Chart 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5</xdr:col>
      <xdr:colOff>73003</xdr:colOff>
      <xdr:row>920</xdr:row>
      <xdr:rowOff>100913</xdr:rowOff>
    </xdr:from>
    <xdr:to>
      <xdr:col>5</xdr:col>
      <xdr:colOff>424238</xdr:colOff>
      <xdr:row>920</xdr:row>
      <xdr:rowOff>100913</xdr:rowOff>
    </xdr:to>
    <xdr:cxnSp macro="">
      <xdr:nvCxnSpPr>
        <xdr:cNvPr id="308" name="Straight Connector 307"/>
        <xdr:cNvCxnSpPr/>
      </xdr:nvCxnSpPr>
      <xdr:spPr>
        <a:xfrm>
          <a:off x="11403339314" y="165264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934</xdr:row>
      <xdr:rowOff>139214</xdr:rowOff>
    </xdr:from>
    <xdr:to>
      <xdr:col>8</xdr:col>
      <xdr:colOff>676199</xdr:colOff>
      <xdr:row>948</xdr:row>
      <xdr:rowOff>13138</xdr:rowOff>
    </xdr:to>
    <xdr:graphicFrame macro="">
      <xdr:nvGraphicFramePr>
        <xdr:cNvPr id="310" name="Chart 30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</xdr:col>
      <xdr:colOff>285474</xdr:colOff>
      <xdr:row>933</xdr:row>
      <xdr:rowOff>56838</xdr:rowOff>
    </xdr:from>
    <xdr:to>
      <xdr:col>9</xdr:col>
      <xdr:colOff>38773</xdr:colOff>
      <xdr:row>942</xdr:row>
      <xdr:rowOff>111101</xdr:rowOff>
    </xdr:to>
    <xdr:graphicFrame macro="">
      <xdr:nvGraphicFramePr>
        <xdr:cNvPr id="311" name="Chart 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5</xdr:col>
      <xdr:colOff>73003</xdr:colOff>
      <xdr:row>948</xdr:row>
      <xdr:rowOff>104704</xdr:rowOff>
    </xdr:from>
    <xdr:to>
      <xdr:col>5</xdr:col>
      <xdr:colOff>424238</xdr:colOff>
      <xdr:row>948</xdr:row>
      <xdr:rowOff>104704</xdr:rowOff>
    </xdr:to>
    <xdr:cxnSp macro="">
      <xdr:nvCxnSpPr>
        <xdr:cNvPr id="313" name="Straight Connector 312"/>
        <xdr:cNvCxnSpPr/>
      </xdr:nvCxnSpPr>
      <xdr:spPr>
        <a:xfrm>
          <a:off x="11403339314" y="180698704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959</xdr:row>
      <xdr:rowOff>139214</xdr:rowOff>
    </xdr:from>
    <xdr:to>
      <xdr:col>8</xdr:col>
      <xdr:colOff>676199</xdr:colOff>
      <xdr:row>973</xdr:row>
      <xdr:rowOff>13138</xdr:rowOff>
    </xdr:to>
    <xdr:graphicFrame macro="">
      <xdr:nvGraphicFramePr>
        <xdr:cNvPr id="315" name="Chart 31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</xdr:col>
      <xdr:colOff>285474</xdr:colOff>
      <xdr:row>958</xdr:row>
      <xdr:rowOff>56838</xdr:rowOff>
    </xdr:from>
    <xdr:to>
      <xdr:col>9</xdr:col>
      <xdr:colOff>38773</xdr:colOff>
      <xdr:row>967</xdr:row>
      <xdr:rowOff>111101</xdr:rowOff>
    </xdr:to>
    <xdr:graphicFrame macro="">
      <xdr:nvGraphicFramePr>
        <xdr:cNvPr id="316" name="Chart 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5</xdr:col>
      <xdr:colOff>73003</xdr:colOff>
      <xdr:row>973</xdr:row>
      <xdr:rowOff>100913</xdr:rowOff>
    </xdr:from>
    <xdr:to>
      <xdr:col>5</xdr:col>
      <xdr:colOff>424238</xdr:colOff>
      <xdr:row>973</xdr:row>
      <xdr:rowOff>100913</xdr:rowOff>
    </xdr:to>
    <xdr:cxnSp macro="">
      <xdr:nvCxnSpPr>
        <xdr:cNvPr id="318" name="Straight Connector 317"/>
        <xdr:cNvCxnSpPr/>
      </xdr:nvCxnSpPr>
      <xdr:spPr>
        <a:xfrm>
          <a:off x="11403339314" y="165264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987</xdr:row>
      <xdr:rowOff>139214</xdr:rowOff>
    </xdr:from>
    <xdr:to>
      <xdr:col>8</xdr:col>
      <xdr:colOff>676199</xdr:colOff>
      <xdr:row>1001</xdr:row>
      <xdr:rowOff>13138</xdr:rowOff>
    </xdr:to>
    <xdr:graphicFrame macro="">
      <xdr:nvGraphicFramePr>
        <xdr:cNvPr id="320" name="Chart 31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</xdr:col>
      <xdr:colOff>285474</xdr:colOff>
      <xdr:row>986</xdr:row>
      <xdr:rowOff>56838</xdr:rowOff>
    </xdr:from>
    <xdr:to>
      <xdr:col>9</xdr:col>
      <xdr:colOff>38773</xdr:colOff>
      <xdr:row>995</xdr:row>
      <xdr:rowOff>111101</xdr:rowOff>
    </xdr:to>
    <xdr:graphicFrame macro="">
      <xdr:nvGraphicFramePr>
        <xdr:cNvPr id="321" name="Chart 3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5</xdr:col>
      <xdr:colOff>73003</xdr:colOff>
      <xdr:row>1001</xdr:row>
      <xdr:rowOff>137548</xdr:rowOff>
    </xdr:from>
    <xdr:to>
      <xdr:col>5</xdr:col>
      <xdr:colOff>424238</xdr:colOff>
      <xdr:row>1001</xdr:row>
      <xdr:rowOff>137548</xdr:rowOff>
    </xdr:to>
    <xdr:cxnSp macro="">
      <xdr:nvCxnSpPr>
        <xdr:cNvPr id="323" name="Straight Connector 322"/>
        <xdr:cNvCxnSpPr/>
      </xdr:nvCxnSpPr>
      <xdr:spPr>
        <a:xfrm>
          <a:off x="11403339314" y="170635048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1012</xdr:row>
      <xdr:rowOff>139214</xdr:rowOff>
    </xdr:from>
    <xdr:to>
      <xdr:col>8</xdr:col>
      <xdr:colOff>676199</xdr:colOff>
      <xdr:row>1026</xdr:row>
      <xdr:rowOff>13138</xdr:rowOff>
    </xdr:to>
    <xdr:graphicFrame macro="">
      <xdr:nvGraphicFramePr>
        <xdr:cNvPr id="325" name="Chart 324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4</xdr:col>
      <xdr:colOff>285474</xdr:colOff>
      <xdr:row>1011</xdr:row>
      <xdr:rowOff>56838</xdr:rowOff>
    </xdr:from>
    <xdr:to>
      <xdr:col>9</xdr:col>
      <xdr:colOff>38773</xdr:colOff>
      <xdr:row>1020</xdr:row>
      <xdr:rowOff>111101</xdr:rowOff>
    </xdr:to>
    <xdr:graphicFrame macro="">
      <xdr:nvGraphicFramePr>
        <xdr:cNvPr id="326" name="Chart 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5</xdr:col>
      <xdr:colOff>73003</xdr:colOff>
      <xdr:row>1026</xdr:row>
      <xdr:rowOff>100913</xdr:rowOff>
    </xdr:from>
    <xdr:to>
      <xdr:col>5</xdr:col>
      <xdr:colOff>424238</xdr:colOff>
      <xdr:row>1026</xdr:row>
      <xdr:rowOff>100913</xdr:rowOff>
    </xdr:to>
    <xdr:cxnSp macro="">
      <xdr:nvCxnSpPr>
        <xdr:cNvPr id="328" name="Straight Connector 327"/>
        <xdr:cNvCxnSpPr/>
      </xdr:nvCxnSpPr>
      <xdr:spPr>
        <a:xfrm>
          <a:off x="11403339314" y="165264413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433551</xdr:colOff>
      <xdr:row>1040</xdr:row>
      <xdr:rowOff>139214</xdr:rowOff>
    </xdr:from>
    <xdr:to>
      <xdr:col>8</xdr:col>
      <xdr:colOff>676199</xdr:colOff>
      <xdr:row>1054</xdr:row>
      <xdr:rowOff>13138</xdr:rowOff>
    </xdr:to>
    <xdr:graphicFrame macro="">
      <xdr:nvGraphicFramePr>
        <xdr:cNvPr id="330" name="Chart 32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4</xdr:col>
      <xdr:colOff>285474</xdr:colOff>
      <xdr:row>1039</xdr:row>
      <xdr:rowOff>56838</xdr:rowOff>
    </xdr:from>
    <xdr:to>
      <xdr:col>9</xdr:col>
      <xdr:colOff>38773</xdr:colOff>
      <xdr:row>1048</xdr:row>
      <xdr:rowOff>111101</xdr:rowOff>
    </xdr:to>
    <xdr:graphicFrame macro="">
      <xdr:nvGraphicFramePr>
        <xdr:cNvPr id="331" name="Chart 3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5</xdr:col>
      <xdr:colOff>73003</xdr:colOff>
      <xdr:row>1054</xdr:row>
      <xdr:rowOff>98134</xdr:rowOff>
    </xdr:from>
    <xdr:to>
      <xdr:col>5</xdr:col>
      <xdr:colOff>424238</xdr:colOff>
      <xdr:row>1054</xdr:row>
      <xdr:rowOff>98134</xdr:rowOff>
    </xdr:to>
    <xdr:cxnSp macro="">
      <xdr:nvCxnSpPr>
        <xdr:cNvPr id="333" name="Straight Connector 332"/>
        <xdr:cNvCxnSpPr/>
      </xdr:nvCxnSpPr>
      <xdr:spPr>
        <a:xfrm>
          <a:off x="11403339314" y="200885134"/>
          <a:ext cx="351235" cy="0"/>
        </a:xfrm>
        <a:prstGeom prst="line">
          <a:avLst/>
        </a:prstGeom>
        <a:ln w="28575" cap="rnd">
          <a:solidFill>
            <a:srgbClr val="FF0000"/>
          </a:solidFill>
          <a:headEnd type="oval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389283</xdr:colOff>
      <xdr:row>33</xdr:row>
      <xdr:rowOff>229962</xdr:rowOff>
    </xdr:from>
    <xdr:to>
      <xdr:col>26</xdr:col>
      <xdr:colOff>132522</xdr:colOff>
      <xdr:row>41</xdr:row>
      <xdr:rowOff>74543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1075"/>
  <sheetViews>
    <sheetView showGridLines="0" rightToLeft="1" tabSelected="1" view="pageBreakPreview" topLeftCell="A1005" zoomScale="145" zoomScaleNormal="100" zoomScaleSheetLayoutView="145" workbookViewId="0">
      <selection activeCell="E1027" sqref="E1027"/>
    </sheetView>
  </sheetViews>
  <sheetFormatPr defaultColWidth="0" defaultRowHeight="15" customHeight="1" zeroHeight="1"/>
  <cols>
    <col min="1" max="1" width="11.7109375" style="2" customWidth="1"/>
    <col min="2" max="2" width="8.5703125" style="4" customWidth="1"/>
    <col min="3" max="3" width="10.42578125" style="4" customWidth="1"/>
    <col min="4" max="4" width="12.28515625" style="4" customWidth="1"/>
    <col min="5" max="5" width="10.28515625" style="2" customWidth="1"/>
    <col min="6" max="6" width="7.7109375" style="2" customWidth="1"/>
    <col min="7" max="7" width="7" style="2" customWidth="1"/>
    <col min="8" max="8" width="8.7109375" style="7" customWidth="1"/>
    <col min="9" max="9" width="10.42578125" style="7" customWidth="1"/>
    <col min="10" max="10" width="5.28515625" style="2" customWidth="1"/>
    <col min="11" max="11" width="7" style="2" hidden="1" customWidth="1"/>
    <col min="12" max="16384" width="10.42578125" style="2" hidden="1"/>
  </cols>
  <sheetData>
    <row r="1" spans="1:13" ht="15" customHeight="1" thickBot="1"/>
    <row r="2" spans="1:13" ht="15" customHeight="1" thickTop="1">
      <c r="A2" s="116" t="str">
        <f>مشخصات!$B$2</f>
        <v>ناحیه 2</v>
      </c>
      <c r="B2" s="117"/>
      <c r="C2" s="118"/>
      <c r="D2" s="119" t="s">
        <v>44</v>
      </c>
      <c r="E2" s="104" t="str">
        <f>مشخصات!$B$3</f>
        <v>میان نوبت اول</v>
      </c>
      <c r="F2" s="122" t="s">
        <v>53</v>
      </c>
      <c r="G2" s="124" t="str">
        <f>مشخصات!$B$4</f>
        <v>1400-1401</v>
      </c>
      <c r="H2" s="104" t="s">
        <v>43</v>
      </c>
      <c r="I2" s="106" t="str">
        <f>مشخصات!$B$6</f>
        <v>هفتم</v>
      </c>
    </row>
    <row r="3" spans="1:13" ht="15" customHeight="1" thickBot="1">
      <c r="A3" s="108" t="str">
        <f>مشخصات!$B$1</f>
        <v>دبيرستان خدایی</v>
      </c>
      <c r="B3" s="109"/>
      <c r="C3" s="110"/>
      <c r="D3" s="120"/>
      <c r="E3" s="121"/>
      <c r="F3" s="123"/>
      <c r="G3" s="125"/>
      <c r="H3" s="105"/>
      <c r="I3" s="107"/>
    </row>
    <row r="4" spans="1:13" ht="15" customHeight="1" thickTop="1" thickBot="1">
      <c r="A4" s="13" t="s">
        <v>8</v>
      </c>
      <c r="B4" s="14" t="s">
        <v>51</v>
      </c>
      <c r="C4" s="15" t="s">
        <v>49</v>
      </c>
      <c r="D4" s="42" t="s">
        <v>9</v>
      </c>
      <c r="E4" s="111" t="str">
        <f>نمرات!$A$3</f>
        <v>احمدی-سیدسینا</v>
      </c>
      <c r="F4" s="112"/>
      <c r="G4" s="112"/>
      <c r="H4" s="43" t="s">
        <v>10</v>
      </c>
      <c r="I4" s="44">
        <f>مشخصات!$B$7</f>
        <v>801</v>
      </c>
    </row>
    <row r="5" spans="1:13" ht="15" customHeight="1" thickTop="1">
      <c r="A5" s="35" t="str">
        <f>نمرات!$B$1</f>
        <v>قرآن</v>
      </c>
      <c r="B5" s="32" t="str">
        <f>نمرات!$B$3</f>
        <v>-</v>
      </c>
      <c r="C5" s="29" t="str">
        <f>IF(B5&lt;10,"تجدید",IF(B5&lt;=12,"ضعیف",IF(B5&lt;=15,"متوسط",IF(B5&lt;=17,"خوب",IF(B5&lt;=19,"خیلی خوب",IF(B5&lt;=20,"عالی",""))))))</f>
        <v/>
      </c>
      <c r="D5" s="41"/>
      <c r="E5" s="113"/>
      <c r="F5" s="114"/>
      <c r="G5" s="114"/>
      <c r="H5" s="114"/>
      <c r="I5" s="115"/>
      <c r="M5" s="3"/>
    </row>
    <row r="6" spans="1:13" ht="15" customHeight="1">
      <c r="A6" s="36" t="str">
        <f>نمرات!$C$1</f>
        <v xml:space="preserve">معارف اسلامی </v>
      </c>
      <c r="B6" s="33" t="str">
        <f>نمرات!$C$3</f>
        <v>-</v>
      </c>
      <c r="C6" s="30" t="str">
        <f t="shared" ref="C6:C18" si="0">IF(B6&lt;10,"تجدید",IF(B6&lt;=12,"ضعیف",IF(B6&lt;=15,"متوسط",IF(B6&lt;=17,"خوب",IF(B6&lt;=19,"خیلی خوب",IF(B6&lt;=20,"عالی",""))))))</f>
        <v/>
      </c>
      <c r="D6" s="26"/>
      <c r="E6" s="16"/>
      <c r="F6" s="17"/>
      <c r="G6" s="16"/>
      <c r="H6" s="18"/>
      <c r="I6" s="19"/>
      <c r="M6" s="3"/>
    </row>
    <row r="7" spans="1:13" ht="15" customHeight="1">
      <c r="A7" s="36" t="str">
        <f>نمرات!$D$1</f>
        <v>قرائت فارسی</v>
      </c>
      <c r="B7" s="33" t="str">
        <f>نمرات!$D$3</f>
        <v>-</v>
      </c>
      <c r="C7" s="30" t="str">
        <f t="shared" si="0"/>
        <v/>
      </c>
      <c r="D7" s="26"/>
      <c r="E7" s="16"/>
      <c r="F7" s="16"/>
      <c r="G7" s="16"/>
      <c r="H7" s="18"/>
      <c r="I7" s="19"/>
      <c r="M7" s="3"/>
    </row>
    <row r="8" spans="1:13" ht="15" customHeight="1">
      <c r="A8" s="36" t="str">
        <f>نمرات!$E$1</f>
        <v>املاء</v>
      </c>
      <c r="B8" s="33">
        <f>نمرات!$E$3</f>
        <v>18</v>
      </c>
      <c r="C8" s="30" t="str">
        <f t="shared" si="0"/>
        <v>خیلی خوب</v>
      </c>
      <c r="D8" s="26"/>
      <c r="E8" s="16"/>
      <c r="F8" s="16"/>
      <c r="G8" s="16"/>
      <c r="H8" s="18"/>
      <c r="I8" s="19"/>
      <c r="M8" s="3"/>
    </row>
    <row r="9" spans="1:13" ht="15" customHeight="1">
      <c r="A9" s="36" t="str">
        <f>نمرات!$F$1</f>
        <v>انشاء</v>
      </c>
      <c r="B9" s="33">
        <f>نمرات!$F$3</f>
        <v>18</v>
      </c>
      <c r="C9" s="30" t="str">
        <f t="shared" si="0"/>
        <v>خیلی خوب</v>
      </c>
      <c r="D9" s="26"/>
      <c r="E9" s="16"/>
      <c r="F9" s="16"/>
      <c r="G9" s="16"/>
      <c r="H9" s="18"/>
      <c r="I9" s="19"/>
      <c r="M9" s="3"/>
    </row>
    <row r="10" spans="1:13" ht="15" customHeight="1">
      <c r="A10" s="36" t="str">
        <f>نمرات!$G$1</f>
        <v>عربی</v>
      </c>
      <c r="B10" s="33">
        <f>نمرات!$G$3</f>
        <v>20</v>
      </c>
      <c r="C10" s="30" t="str">
        <f t="shared" si="0"/>
        <v>عالی</v>
      </c>
      <c r="D10" s="26"/>
      <c r="E10" s="16"/>
      <c r="F10" s="16"/>
      <c r="G10" s="16"/>
      <c r="H10" s="18"/>
      <c r="I10" s="19"/>
      <c r="M10" s="3"/>
    </row>
    <row r="11" spans="1:13" ht="15" customHeight="1">
      <c r="A11" s="36" t="str">
        <f>نمرات!$H$1</f>
        <v>زبان انگلیسی</v>
      </c>
      <c r="B11" s="33">
        <f>نمرات!$H$3</f>
        <v>20</v>
      </c>
      <c r="C11" s="30" t="str">
        <f t="shared" si="0"/>
        <v>عالی</v>
      </c>
      <c r="D11" s="26"/>
      <c r="E11" s="16"/>
      <c r="F11" s="16"/>
      <c r="G11" s="16"/>
      <c r="H11" s="18"/>
      <c r="I11" s="19"/>
      <c r="L11" s="3"/>
      <c r="M11" s="3"/>
    </row>
    <row r="12" spans="1:13" ht="15" customHeight="1">
      <c r="A12" s="36" t="str">
        <f>نمرات!$I$1</f>
        <v>علوم تجربی</v>
      </c>
      <c r="B12" s="33">
        <f>نمرات!$I$3</f>
        <v>18</v>
      </c>
      <c r="C12" s="30" t="str">
        <f t="shared" si="0"/>
        <v>خیلی خوب</v>
      </c>
      <c r="D12" s="26"/>
      <c r="E12" s="16"/>
      <c r="F12" s="16"/>
      <c r="G12" s="16"/>
      <c r="H12" s="18"/>
      <c r="I12" s="19"/>
      <c r="L12" s="3"/>
      <c r="M12" s="3"/>
    </row>
    <row r="13" spans="1:13" ht="15" customHeight="1">
      <c r="A13" s="36" t="str">
        <f>نمرات!$J$1</f>
        <v>ریاضی</v>
      </c>
      <c r="B13" s="33">
        <f>نمرات!$J$3</f>
        <v>14</v>
      </c>
      <c r="C13" s="30" t="str">
        <f t="shared" si="0"/>
        <v>متوسط</v>
      </c>
      <c r="D13" s="26"/>
      <c r="E13" s="16"/>
      <c r="F13" s="16"/>
      <c r="G13" s="16"/>
      <c r="H13" s="18"/>
      <c r="I13" s="19"/>
      <c r="L13" s="3"/>
      <c r="M13" s="3"/>
    </row>
    <row r="14" spans="1:13" ht="15" customHeight="1">
      <c r="A14" s="36" t="str">
        <f>نمرات!$K$1</f>
        <v>تربیت بدنی</v>
      </c>
      <c r="B14" s="33">
        <f>نمرات!$K$3</f>
        <v>20</v>
      </c>
      <c r="C14" s="30" t="str">
        <f t="shared" si="0"/>
        <v>عالی</v>
      </c>
      <c r="D14" s="26"/>
      <c r="E14" s="16"/>
      <c r="F14" s="16"/>
      <c r="G14" s="16"/>
      <c r="H14" s="18"/>
      <c r="I14" s="19"/>
      <c r="L14" s="3"/>
      <c r="M14" s="3"/>
    </row>
    <row r="15" spans="1:13" ht="15" customHeight="1" thickBot="1">
      <c r="A15" s="36" t="str">
        <f>نمرات!$L$1</f>
        <v>مطالعات</v>
      </c>
      <c r="B15" s="33">
        <f>نمرات!$L$3</f>
        <v>11</v>
      </c>
      <c r="C15" s="30" t="str">
        <f t="shared" si="0"/>
        <v>ضعیف</v>
      </c>
      <c r="D15" s="26"/>
      <c r="E15" s="16"/>
      <c r="F15" s="16"/>
      <c r="G15" s="16"/>
      <c r="H15" s="18"/>
      <c r="I15" s="19"/>
      <c r="L15" s="3"/>
      <c r="M15" s="3"/>
    </row>
    <row r="16" spans="1:13" ht="15" customHeight="1" thickTop="1" thickBot="1">
      <c r="A16" s="36" t="str">
        <f>نمرات!$M$1</f>
        <v>فرهنگ و هنر</v>
      </c>
      <c r="B16" s="33">
        <f>نمرات!$M$3</f>
        <v>18</v>
      </c>
      <c r="C16" s="30" t="str">
        <f t="shared" si="0"/>
        <v>خیلی خوب</v>
      </c>
      <c r="D16" s="27" t="s">
        <v>50</v>
      </c>
      <c r="E16" s="25"/>
      <c r="F16" s="22"/>
      <c r="G16" s="22"/>
      <c r="H16" s="23"/>
      <c r="I16" s="24"/>
      <c r="L16" s="3"/>
      <c r="M16" s="3"/>
    </row>
    <row r="17" spans="1:13" ht="15" customHeight="1">
      <c r="A17" s="36" t="str">
        <f>نمرات!$N$1</f>
        <v>کار و فناوری</v>
      </c>
      <c r="B17" s="33">
        <f>نمرات!$N$3</f>
        <v>20</v>
      </c>
      <c r="C17" s="30" t="str">
        <f t="shared" si="0"/>
        <v>عالی</v>
      </c>
      <c r="D17" s="26"/>
      <c r="I17" s="6"/>
      <c r="L17" s="3"/>
      <c r="M17" s="3"/>
    </row>
    <row r="18" spans="1:13" ht="15" customHeight="1">
      <c r="A18" s="36" t="str">
        <f>نمرات!$O$1</f>
        <v>تفکر</v>
      </c>
      <c r="B18" s="33">
        <f>نمرات!$O$3</f>
        <v>20</v>
      </c>
      <c r="C18" s="30" t="str">
        <f t="shared" si="0"/>
        <v>عالی</v>
      </c>
      <c r="D18" s="26"/>
      <c r="E18" s="16"/>
      <c r="F18" s="16"/>
      <c r="G18" s="16"/>
      <c r="H18" s="18"/>
      <c r="I18" s="19"/>
      <c r="L18" s="3"/>
      <c r="M18" s="3"/>
    </row>
    <row r="19" spans="1:13" ht="15" customHeight="1" thickBot="1">
      <c r="A19" s="37" t="str">
        <f>نمرات!$P$1</f>
        <v>انضباط</v>
      </c>
      <c r="B19" s="34">
        <f>نمرات!$P$3</f>
        <v>20</v>
      </c>
      <c r="C19" s="31" t="str">
        <f>IF(B19&lt;10,"نیاز به مشاوره",IF(B19&lt;=12,"ضعیف",IF(B19&lt;=15,"متوسط",IF(B19&lt;=17,"خوب",IF(B19&lt;=19,"خیلی خوب",IF(B19&lt;=20,"عالی",""))))))</f>
        <v>عالی</v>
      </c>
      <c r="D19" s="26"/>
      <c r="E19" s="16"/>
      <c r="F19" s="16"/>
      <c r="G19" s="16"/>
      <c r="H19" s="18"/>
      <c r="I19" s="19"/>
      <c r="L19" s="3"/>
      <c r="M19" s="3"/>
    </row>
    <row r="20" spans="1:13" ht="15" customHeight="1" thickTop="1" thickBot="1">
      <c r="A20" s="20" t="s">
        <v>6</v>
      </c>
      <c r="B20" s="40">
        <f>SUM(B5:B18)</f>
        <v>197</v>
      </c>
      <c r="C20" s="21"/>
      <c r="D20" s="38" t="s">
        <v>19</v>
      </c>
      <c r="E20" s="39">
        <f>ROUND(AVERAGE(B5:B18),2)</f>
        <v>17.91</v>
      </c>
      <c r="F20" s="28"/>
      <c r="G20" s="12" t="s">
        <v>54</v>
      </c>
      <c r="H20" s="12" t="s">
        <v>11</v>
      </c>
      <c r="I20" s="46">
        <f>نمرات!$U$3</f>
        <v>22</v>
      </c>
      <c r="L20" s="3"/>
    </row>
    <row r="21" spans="1:13" s="10" customFormat="1" ht="15" customHeight="1" thickBot="1">
      <c r="A21" s="45" t="s">
        <v>52</v>
      </c>
      <c r="B21" s="89"/>
      <c r="C21" s="89"/>
      <c r="D21" s="89"/>
      <c r="E21" s="89"/>
      <c r="F21" s="89"/>
      <c r="G21" s="89"/>
      <c r="H21" s="94"/>
      <c r="I21" s="95"/>
      <c r="L21" s="11"/>
    </row>
    <row r="22" spans="1:13" ht="15" customHeight="1">
      <c r="A22" s="96" t="str">
        <f>مشخصات!$B$8</f>
        <v>سلامتی و موفقیت شما آرزوی ماست</v>
      </c>
      <c r="B22" s="97"/>
      <c r="C22" s="97"/>
      <c r="D22" s="97"/>
      <c r="E22" s="97"/>
      <c r="F22" s="97"/>
      <c r="G22" s="97"/>
      <c r="H22" s="97"/>
      <c r="I22" s="98"/>
    </row>
    <row r="23" spans="1:13" ht="15" customHeight="1" thickBot="1">
      <c r="A23" s="99"/>
      <c r="B23" s="100"/>
      <c r="C23" s="100"/>
      <c r="D23" s="100"/>
      <c r="E23" s="100"/>
      <c r="F23" s="100"/>
      <c r="G23" s="100"/>
      <c r="H23" s="100"/>
      <c r="I23" s="101"/>
    </row>
    <row r="24" spans="1:13" ht="15" customHeight="1" thickTop="1">
      <c r="A24" s="90"/>
      <c r="B24" s="90"/>
      <c r="C24" s="90"/>
      <c r="D24" s="90"/>
      <c r="E24" s="90"/>
      <c r="F24" s="90"/>
      <c r="G24" s="90"/>
      <c r="H24" s="102"/>
      <c r="I24" s="103"/>
    </row>
    <row r="25" spans="1:13" ht="15" customHeight="1">
      <c r="A25" s="90"/>
      <c r="B25" s="90"/>
      <c r="C25" s="90"/>
      <c r="D25" s="90"/>
      <c r="E25" s="90"/>
      <c r="F25" s="90"/>
      <c r="G25" s="90"/>
      <c r="H25" s="91"/>
      <c r="I25" s="92"/>
    </row>
    <row r="26" spans="1:13" ht="15" customHeight="1">
      <c r="A26" s="88"/>
      <c r="B26" s="88"/>
      <c r="C26" s="88"/>
      <c r="D26" s="88"/>
      <c r="E26" s="88"/>
      <c r="F26" s="88"/>
      <c r="G26" s="88"/>
      <c r="H26" s="88"/>
      <c r="I26" s="88"/>
    </row>
    <row r="27" spans="1:13" ht="15" customHeight="1">
      <c r="B27" s="2"/>
      <c r="C27" s="2"/>
      <c r="D27" s="2"/>
    </row>
    <row r="28" spans="1:13" ht="15" customHeight="1">
      <c r="B28" s="2"/>
      <c r="C28" s="2"/>
      <c r="D28" s="2"/>
      <c r="H28" s="2"/>
      <c r="I28" s="2"/>
    </row>
    <row r="29" spans="1:13" ht="15" customHeight="1" thickBot="1">
      <c r="B29" s="2"/>
      <c r="C29" s="2"/>
      <c r="D29" s="2"/>
      <c r="H29" s="2"/>
      <c r="I29" s="2"/>
    </row>
    <row r="30" spans="1:13" ht="15" customHeight="1" thickTop="1">
      <c r="A30" s="116" t="str">
        <f>مشخصات!$B$2</f>
        <v>ناحیه 2</v>
      </c>
      <c r="B30" s="117"/>
      <c r="C30" s="118"/>
      <c r="D30" s="119" t="s">
        <v>44</v>
      </c>
      <c r="E30" s="104" t="str">
        <f>مشخصات!$B$3</f>
        <v>میان نوبت اول</v>
      </c>
      <c r="F30" s="122" t="s">
        <v>53</v>
      </c>
      <c r="G30" s="124" t="str">
        <f>مشخصات!$B$4</f>
        <v>1400-1401</v>
      </c>
      <c r="H30" s="104" t="s">
        <v>43</v>
      </c>
      <c r="I30" s="106" t="str">
        <f>مشخصات!$B$6</f>
        <v>هفتم</v>
      </c>
    </row>
    <row r="31" spans="1:13" ht="15" customHeight="1" thickBot="1">
      <c r="A31" s="108" t="str">
        <f>مشخصات!$B$1</f>
        <v>دبيرستان خدایی</v>
      </c>
      <c r="B31" s="109"/>
      <c r="C31" s="110"/>
      <c r="D31" s="120"/>
      <c r="E31" s="121"/>
      <c r="F31" s="123"/>
      <c r="G31" s="125"/>
      <c r="H31" s="105"/>
      <c r="I31" s="107"/>
    </row>
    <row r="32" spans="1:13" ht="15" customHeight="1" thickTop="1" thickBot="1">
      <c r="A32" s="13" t="s">
        <v>8</v>
      </c>
      <c r="B32" s="14" t="s">
        <v>51</v>
      </c>
      <c r="C32" s="15" t="s">
        <v>49</v>
      </c>
      <c r="D32" s="42" t="s">
        <v>9</v>
      </c>
      <c r="E32" s="111" t="str">
        <f>نمرات!$A$4</f>
        <v>احمدی-محمدرضا</v>
      </c>
      <c r="F32" s="112"/>
      <c r="G32" s="112"/>
      <c r="H32" s="43" t="s">
        <v>10</v>
      </c>
      <c r="I32" s="44">
        <f>مشخصات!$B$7</f>
        <v>801</v>
      </c>
    </row>
    <row r="33" spans="1:9" ht="15" customHeight="1" thickTop="1">
      <c r="A33" s="35" t="str">
        <f>نمرات!$B$1</f>
        <v>قرآن</v>
      </c>
      <c r="B33" s="32">
        <f>نمرات!$B$4</f>
        <v>10</v>
      </c>
      <c r="C33" s="29" t="str">
        <f>IF(B33&lt;10,"تجدید",IF(B33&lt;=12,"ضعیف",IF(B33&lt;=15,"متوسط",IF(B33&lt;=17,"خوب",IF(B33&lt;=19,"خیلی خوب",IF(B33&lt;=20,"عالی",""))))))</f>
        <v>ضعیف</v>
      </c>
      <c r="D33" s="41"/>
      <c r="E33" s="113"/>
      <c r="F33" s="114"/>
      <c r="G33" s="114"/>
      <c r="H33" s="114"/>
      <c r="I33" s="115"/>
    </row>
    <row r="34" spans="1:9" ht="15" customHeight="1">
      <c r="A34" s="36" t="str">
        <f>نمرات!$C$1</f>
        <v xml:space="preserve">معارف اسلامی </v>
      </c>
      <c r="B34" s="33">
        <f>نمرات!$C$4</f>
        <v>20</v>
      </c>
      <c r="C34" s="30" t="str">
        <f t="shared" ref="C34:C46" si="1">IF(B34&lt;10,"تجدید",IF(B34&lt;=12,"ضعیف",IF(B34&lt;=15,"متوسط",IF(B34&lt;=17,"خوب",IF(B34&lt;=19,"خیلی خوب",IF(B34&lt;=20,"عالی",""))))))</f>
        <v>عالی</v>
      </c>
      <c r="D34" s="26"/>
      <c r="E34" s="16"/>
      <c r="F34" s="17"/>
      <c r="G34" s="16"/>
      <c r="H34" s="18"/>
      <c r="I34" s="19"/>
    </row>
    <row r="35" spans="1:9" ht="15" customHeight="1">
      <c r="A35" s="36" t="str">
        <f>نمرات!$D$1</f>
        <v>قرائت فارسی</v>
      </c>
      <c r="B35" s="33">
        <f>نمرات!$D$4</f>
        <v>10</v>
      </c>
      <c r="C35" s="30" t="str">
        <f t="shared" si="1"/>
        <v>ضعیف</v>
      </c>
      <c r="D35" s="26"/>
      <c r="E35" s="16"/>
      <c r="F35" s="16"/>
      <c r="G35" s="16"/>
      <c r="H35" s="18"/>
      <c r="I35" s="19"/>
    </row>
    <row r="36" spans="1:9" ht="15" customHeight="1">
      <c r="A36" s="36" t="str">
        <f>نمرات!$E$1</f>
        <v>املاء</v>
      </c>
      <c r="B36" s="33">
        <f>نمرات!$E$4</f>
        <v>10</v>
      </c>
      <c r="C36" s="30" t="str">
        <f t="shared" si="1"/>
        <v>ضعیف</v>
      </c>
      <c r="D36" s="26"/>
      <c r="E36" s="16"/>
      <c r="F36" s="16"/>
      <c r="G36" s="16"/>
      <c r="H36" s="18"/>
      <c r="I36" s="19"/>
    </row>
    <row r="37" spans="1:9" ht="15" customHeight="1">
      <c r="A37" s="36" t="str">
        <f>نمرات!$F$1</f>
        <v>انشاء</v>
      </c>
      <c r="B37" s="33">
        <f>نمرات!$F$4</f>
        <v>10</v>
      </c>
      <c r="C37" s="30" t="str">
        <f t="shared" si="1"/>
        <v>ضعیف</v>
      </c>
      <c r="D37" s="26"/>
      <c r="E37" s="16"/>
      <c r="F37" s="16"/>
      <c r="G37" s="16"/>
      <c r="H37" s="18"/>
      <c r="I37" s="19"/>
    </row>
    <row r="38" spans="1:9" ht="15" customHeight="1">
      <c r="A38" s="36" t="str">
        <f>نمرات!$G$1</f>
        <v>عربی</v>
      </c>
      <c r="B38" s="33" t="str">
        <f>نمرات!$G$4</f>
        <v>-</v>
      </c>
      <c r="C38" s="30" t="str">
        <f t="shared" si="1"/>
        <v/>
      </c>
      <c r="D38" s="26"/>
      <c r="E38" s="16"/>
      <c r="F38" s="16"/>
      <c r="G38" s="16"/>
      <c r="H38" s="18"/>
      <c r="I38" s="19"/>
    </row>
    <row r="39" spans="1:9" ht="15" customHeight="1">
      <c r="A39" s="36" t="str">
        <f>نمرات!$H$1</f>
        <v>زبان انگلیسی</v>
      </c>
      <c r="B39" s="33" t="str">
        <f>نمرات!$H$4</f>
        <v>-</v>
      </c>
      <c r="C39" s="30" t="str">
        <f t="shared" si="1"/>
        <v/>
      </c>
      <c r="D39" s="26"/>
      <c r="E39" s="16"/>
      <c r="F39" s="16"/>
      <c r="G39" s="16"/>
      <c r="H39" s="18"/>
      <c r="I39" s="19"/>
    </row>
    <row r="40" spans="1:9" ht="15" customHeight="1">
      <c r="A40" s="36" t="str">
        <f>نمرات!$I$1</f>
        <v>علوم تجربی</v>
      </c>
      <c r="B40" s="33" t="str">
        <f>نمرات!$I$4</f>
        <v>-</v>
      </c>
      <c r="C40" s="30" t="str">
        <f t="shared" si="1"/>
        <v/>
      </c>
      <c r="D40" s="26"/>
      <c r="E40" s="16"/>
      <c r="F40" s="16"/>
      <c r="G40" s="16"/>
      <c r="H40" s="18"/>
      <c r="I40" s="19"/>
    </row>
    <row r="41" spans="1:9" ht="15" customHeight="1">
      <c r="A41" s="36" t="str">
        <f>نمرات!$J$1</f>
        <v>ریاضی</v>
      </c>
      <c r="B41" s="33">
        <f>نمرات!$J$4</f>
        <v>0</v>
      </c>
      <c r="C41" s="30" t="str">
        <f t="shared" si="1"/>
        <v>تجدید</v>
      </c>
      <c r="D41" s="26"/>
      <c r="E41" s="16"/>
      <c r="F41" s="16"/>
      <c r="G41" s="16"/>
      <c r="H41" s="18"/>
      <c r="I41" s="19"/>
    </row>
    <row r="42" spans="1:9" ht="15" customHeight="1">
      <c r="A42" s="36" t="str">
        <f>نمرات!$K$1</f>
        <v>تربیت بدنی</v>
      </c>
      <c r="B42" s="33">
        <f>نمرات!$K$4</f>
        <v>20</v>
      </c>
      <c r="C42" s="30" t="str">
        <f t="shared" si="1"/>
        <v>عالی</v>
      </c>
      <c r="D42" s="26"/>
      <c r="E42" s="16"/>
      <c r="F42" s="16"/>
      <c r="G42" s="16"/>
      <c r="H42" s="18"/>
      <c r="I42" s="19"/>
    </row>
    <row r="43" spans="1:9" ht="15" customHeight="1" thickBot="1">
      <c r="A43" s="36" t="str">
        <f>نمرات!$L$1</f>
        <v>مطالعات</v>
      </c>
      <c r="B43" s="33" t="str">
        <f>نمرات!$L$4</f>
        <v>-</v>
      </c>
      <c r="C43" s="30" t="str">
        <f t="shared" si="1"/>
        <v/>
      </c>
      <c r="D43" s="26"/>
      <c r="E43" s="16"/>
      <c r="F43" s="16"/>
      <c r="G43" s="16"/>
      <c r="H43" s="18"/>
      <c r="I43" s="19"/>
    </row>
    <row r="44" spans="1:9" ht="15" customHeight="1" thickTop="1" thickBot="1">
      <c r="A44" s="36" t="str">
        <f>نمرات!$M$1</f>
        <v>فرهنگ و هنر</v>
      </c>
      <c r="B44" s="33" t="str">
        <f>نمرات!$M$4</f>
        <v>-</v>
      </c>
      <c r="C44" s="30" t="str">
        <f t="shared" si="1"/>
        <v/>
      </c>
      <c r="D44" s="27" t="s">
        <v>50</v>
      </c>
      <c r="E44" s="25"/>
      <c r="F44" s="22"/>
      <c r="G44" s="22"/>
      <c r="H44" s="23"/>
      <c r="I44" s="24"/>
    </row>
    <row r="45" spans="1:9" ht="15" customHeight="1">
      <c r="A45" s="36" t="str">
        <f>نمرات!$N$1</f>
        <v>کار و فناوری</v>
      </c>
      <c r="B45" s="33" t="str">
        <f>نمرات!$N$4</f>
        <v>-</v>
      </c>
      <c r="C45" s="30" t="str">
        <f t="shared" si="1"/>
        <v/>
      </c>
      <c r="D45" s="26"/>
      <c r="I45" s="6"/>
    </row>
    <row r="46" spans="1:9" ht="15" customHeight="1">
      <c r="A46" s="36" t="str">
        <f>نمرات!$O$1</f>
        <v>تفکر</v>
      </c>
      <c r="B46" s="33">
        <f>نمرات!$O$4</f>
        <v>20</v>
      </c>
      <c r="C46" s="30" t="str">
        <f t="shared" si="1"/>
        <v>عالی</v>
      </c>
      <c r="D46" s="26"/>
      <c r="E46" s="16"/>
      <c r="F46" s="16"/>
      <c r="G46" s="16"/>
      <c r="H46" s="18"/>
      <c r="I46" s="19"/>
    </row>
    <row r="47" spans="1:9" ht="15" customHeight="1" thickBot="1">
      <c r="A47" s="37" t="str">
        <f>نمرات!$P$1</f>
        <v>انضباط</v>
      </c>
      <c r="B47" s="34">
        <f>نمرات!$P$4</f>
        <v>20</v>
      </c>
      <c r="C47" s="31" t="str">
        <f>IF(B47&lt;10,"نیاز به مشاوره",IF(B47&lt;=12,"ضعیف",IF(B47&lt;=15,"متوسط",IF(B47&lt;=17,"خوب",IF(B47&lt;=19,"خیلی خوب",IF(B47&lt;=20,"عالی",""))))))</f>
        <v>عالی</v>
      </c>
      <c r="D47" s="26"/>
      <c r="E47" s="16"/>
      <c r="F47" s="16"/>
      <c r="G47" s="16"/>
      <c r="H47" s="18"/>
      <c r="I47" s="19"/>
    </row>
    <row r="48" spans="1:9" ht="15" customHeight="1" thickTop="1" thickBot="1">
      <c r="A48" s="20" t="s">
        <v>6</v>
      </c>
      <c r="B48" s="40">
        <f>SUM(B33:B46)</f>
        <v>100</v>
      </c>
      <c r="C48" s="21"/>
      <c r="D48" s="38" t="s">
        <v>19</v>
      </c>
      <c r="E48" s="39">
        <f>ROUND(AVERAGE(B33:B46),2)</f>
        <v>12.5</v>
      </c>
      <c r="F48" s="28"/>
      <c r="G48" s="12" t="s">
        <v>54</v>
      </c>
      <c r="H48" s="12" t="s">
        <v>11</v>
      </c>
      <c r="I48" s="46">
        <f>نمرات!$U$4</f>
        <v>31</v>
      </c>
    </row>
    <row r="49" spans="1:9" ht="15" customHeight="1" thickBot="1">
      <c r="A49" s="45" t="s">
        <v>52</v>
      </c>
      <c r="B49" s="89"/>
      <c r="C49" s="89"/>
      <c r="D49" s="89"/>
      <c r="E49" s="89"/>
      <c r="F49" s="89"/>
      <c r="G49" s="89"/>
      <c r="H49" s="94"/>
      <c r="I49" s="95"/>
    </row>
    <row r="50" spans="1:9" ht="15" customHeight="1">
      <c r="A50" s="96" t="str">
        <f>مشخصات!$B$8</f>
        <v>سلامتی و موفقیت شما آرزوی ماست</v>
      </c>
      <c r="B50" s="97"/>
      <c r="C50" s="97"/>
      <c r="D50" s="97"/>
      <c r="E50" s="97"/>
      <c r="F50" s="97"/>
      <c r="G50" s="97"/>
      <c r="H50" s="97"/>
      <c r="I50" s="98"/>
    </row>
    <row r="51" spans="1:9" ht="15" customHeight="1" thickBot="1">
      <c r="A51" s="99"/>
      <c r="B51" s="100"/>
      <c r="C51" s="100"/>
      <c r="D51" s="100"/>
      <c r="E51" s="100"/>
      <c r="F51" s="100"/>
      <c r="G51" s="100"/>
      <c r="H51" s="100"/>
      <c r="I51" s="101"/>
    </row>
    <row r="52" spans="1:9" ht="15" customHeight="1" thickTop="1">
      <c r="A52" s="90"/>
      <c r="B52" s="90"/>
      <c r="C52" s="90"/>
      <c r="D52" s="90"/>
      <c r="E52" s="90"/>
      <c r="F52" s="90"/>
      <c r="G52" s="90"/>
      <c r="H52" s="102"/>
      <c r="I52" s="103"/>
    </row>
    <row r="53" spans="1:9" ht="15" customHeight="1">
      <c r="B53" s="2"/>
      <c r="C53" s="2"/>
      <c r="D53" s="2"/>
      <c r="H53" s="2"/>
      <c r="I53" s="2"/>
    </row>
    <row r="54" spans="1:9" ht="15" customHeight="1" thickBot="1"/>
    <row r="55" spans="1:9" ht="15" customHeight="1" thickTop="1">
      <c r="A55" s="116" t="str">
        <f>مشخصات!$B$2</f>
        <v>ناحیه 2</v>
      </c>
      <c r="B55" s="117"/>
      <c r="C55" s="118"/>
      <c r="D55" s="119" t="s">
        <v>44</v>
      </c>
      <c r="E55" s="104" t="str">
        <f>مشخصات!$B$3</f>
        <v>میان نوبت اول</v>
      </c>
      <c r="F55" s="122" t="s">
        <v>53</v>
      </c>
      <c r="G55" s="124" t="str">
        <f>مشخصات!$B$4</f>
        <v>1400-1401</v>
      </c>
      <c r="H55" s="104" t="s">
        <v>43</v>
      </c>
      <c r="I55" s="106" t="str">
        <f>مشخصات!$B$6</f>
        <v>هفتم</v>
      </c>
    </row>
    <row r="56" spans="1:9" ht="15" customHeight="1" thickBot="1">
      <c r="A56" s="108" t="str">
        <f>مشخصات!$B$1</f>
        <v>دبيرستان خدایی</v>
      </c>
      <c r="B56" s="109"/>
      <c r="C56" s="110"/>
      <c r="D56" s="120"/>
      <c r="E56" s="121"/>
      <c r="F56" s="123"/>
      <c r="G56" s="125"/>
      <c r="H56" s="105"/>
      <c r="I56" s="107"/>
    </row>
    <row r="57" spans="1:9" ht="15" customHeight="1" thickTop="1" thickBot="1">
      <c r="A57" s="13" t="s">
        <v>8</v>
      </c>
      <c r="B57" s="14" t="s">
        <v>51</v>
      </c>
      <c r="C57" s="15" t="s">
        <v>49</v>
      </c>
      <c r="D57" s="42" t="s">
        <v>9</v>
      </c>
      <c r="E57" s="111" t="str">
        <f>نمرات!$A$5</f>
        <v>افشار-محمدحسین</v>
      </c>
      <c r="F57" s="112"/>
      <c r="G57" s="112"/>
      <c r="H57" s="43" t="s">
        <v>10</v>
      </c>
      <c r="I57" s="44">
        <f>مشخصات!$B$7</f>
        <v>801</v>
      </c>
    </row>
    <row r="58" spans="1:9" ht="15" customHeight="1" thickTop="1">
      <c r="A58" s="35" t="str">
        <f>نمرات!$B$1</f>
        <v>قرآن</v>
      </c>
      <c r="B58" s="32">
        <f>نمرات!$B$5</f>
        <v>16</v>
      </c>
      <c r="C58" s="29" t="str">
        <f>IF(B58&lt;10,"تجدید",IF(B58&lt;=12,"ضعیف",IF(B58&lt;=15,"متوسط",IF(B58&lt;=17,"خوب",IF(B58&lt;=19,"خیلی خوب",IF(B58&lt;=20,"عالی",""))))))</f>
        <v>خوب</v>
      </c>
      <c r="D58" s="41"/>
      <c r="E58" s="113"/>
      <c r="F58" s="114"/>
      <c r="G58" s="114"/>
      <c r="H58" s="114"/>
      <c r="I58" s="115"/>
    </row>
    <row r="59" spans="1:9" ht="15" customHeight="1">
      <c r="A59" s="36" t="str">
        <f>نمرات!$C$1</f>
        <v xml:space="preserve">معارف اسلامی </v>
      </c>
      <c r="B59" s="33">
        <f>نمرات!$C$5</f>
        <v>17</v>
      </c>
      <c r="C59" s="30" t="str">
        <f t="shared" ref="C59:C71" si="2">IF(B59&lt;10,"تجدید",IF(B59&lt;=12,"ضعیف",IF(B59&lt;=15,"متوسط",IF(B59&lt;=17,"خوب",IF(B59&lt;=19,"خیلی خوب",IF(B59&lt;=20,"عالی",""))))))</f>
        <v>خوب</v>
      </c>
      <c r="D59" s="26"/>
      <c r="E59" s="16"/>
      <c r="F59" s="17"/>
      <c r="G59" s="16"/>
      <c r="H59" s="18"/>
      <c r="I59" s="19"/>
    </row>
    <row r="60" spans="1:9" ht="15" customHeight="1">
      <c r="A60" s="36" t="str">
        <f>نمرات!$D$1</f>
        <v>قرائت فارسی</v>
      </c>
      <c r="B60" s="33">
        <f>نمرات!$D$5</f>
        <v>16</v>
      </c>
      <c r="C60" s="30" t="str">
        <f t="shared" si="2"/>
        <v>خوب</v>
      </c>
      <c r="D60" s="26"/>
      <c r="E60" s="16"/>
      <c r="F60" s="16"/>
      <c r="G60" s="16"/>
      <c r="H60" s="18"/>
      <c r="I60" s="19"/>
    </row>
    <row r="61" spans="1:9" ht="15" customHeight="1">
      <c r="A61" s="36" t="str">
        <f>نمرات!$E$1</f>
        <v>املاء</v>
      </c>
      <c r="B61" s="33">
        <f>نمرات!$E$5</f>
        <v>16</v>
      </c>
      <c r="C61" s="30" t="str">
        <f t="shared" si="2"/>
        <v>خوب</v>
      </c>
      <c r="D61" s="26"/>
      <c r="E61" s="16"/>
      <c r="F61" s="16"/>
      <c r="G61" s="16"/>
      <c r="H61" s="18"/>
      <c r="I61" s="19"/>
    </row>
    <row r="62" spans="1:9" ht="15" customHeight="1">
      <c r="A62" s="36" t="str">
        <f>نمرات!$F$1</f>
        <v>انشاء</v>
      </c>
      <c r="B62" s="33">
        <f>نمرات!$F$5</f>
        <v>16</v>
      </c>
      <c r="C62" s="30" t="str">
        <f t="shared" si="2"/>
        <v>خوب</v>
      </c>
      <c r="D62" s="26"/>
      <c r="E62" s="16"/>
      <c r="F62" s="16"/>
      <c r="G62" s="16"/>
      <c r="H62" s="18"/>
      <c r="I62" s="19"/>
    </row>
    <row r="63" spans="1:9" ht="15" customHeight="1">
      <c r="A63" s="36" t="str">
        <f>نمرات!$G$1</f>
        <v>عربی</v>
      </c>
      <c r="B63" s="33">
        <f>نمرات!$G$5</f>
        <v>15</v>
      </c>
      <c r="C63" s="30" t="str">
        <f t="shared" si="2"/>
        <v>متوسط</v>
      </c>
      <c r="D63" s="26"/>
      <c r="E63" s="16"/>
      <c r="F63" s="16"/>
      <c r="G63" s="16"/>
      <c r="H63" s="18"/>
      <c r="I63" s="19"/>
    </row>
    <row r="64" spans="1:9" ht="15" customHeight="1">
      <c r="A64" s="36" t="str">
        <f>نمرات!$H$1</f>
        <v>زبان انگلیسی</v>
      </c>
      <c r="B64" s="33">
        <f>نمرات!$H$5</f>
        <v>20</v>
      </c>
      <c r="C64" s="30" t="str">
        <f t="shared" si="2"/>
        <v>عالی</v>
      </c>
      <c r="D64" s="26"/>
      <c r="E64" s="16"/>
      <c r="F64" s="16"/>
      <c r="G64" s="16"/>
      <c r="H64" s="18"/>
      <c r="I64" s="19"/>
    </row>
    <row r="65" spans="1:9" ht="15" customHeight="1">
      <c r="A65" s="36" t="str">
        <f>نمرات!$I$1</f>
        <v>علوم تجربی</v>
      </c>
      <c r="B65" s="33">
        <f>نمرات!$I$5</f>
        <v>18</v>
      </c>
      <c r="C65" s="30" t="str">
        <f t="shared" si="2"/>
        <v>خیلی خوب</v>
      </c>
      <c r="D65" s="26"/>
      <c r="E65" s="16"/>
      <c r="F65" s="16"/>
      <c r="G65" s="16"/>
      <c r="H65" s="18"/>
      <c r="I65" s="19"/>
    </row>
    <row r="66" spans="1:9" ht="15" customHeight="1">
      <c r="A66" s="36" t="str">
        <f>نمرات!$J$1</f>
        <v>ریاضی</v>
      </c>
      <c r="B66" s="33">
        <f>نمرات!$J$5</f>
        <v>4</v>
      </c>
      <c r="C66" s="30" t="str">
        <f t="shared" si="2"/>
        <v>تجدید</v>
      </c>
      <c r="D66" s="26"/>
      <c r="E66" s="16"/>
      <c r="F66" s="16"/>
      <c r="G66" s="16"/>
      <c r="H66" s="18"/>
      <c r="I66" s="19"/>
    </row>
    <row r="67" spans="1:9" ht="15" customHeight="1">
      <c r="A67" s="36" t="str">
        <f>نمرات!$K$1</f>
        <v>تربیت بدنی</v>
      </c>
      <c r="B67" s="33">
        <f>نمرات!$K$5</f>
        <v>20</v>
      </c>
      <c r="C67" s="30" t="str">
        <f t="shared" si="2"/>
        <v>عالی</v>
      </c>
      <c r="D67" s="26"/>
      <c r="E67" s="16"/>
      <c r="F67" s="16"/>
      <c r="G67" s="16"/>
      <c r="H67" s="18"/>
      <c r="I67" s="19"/>
    </row>
    <row r="68" spans="1:9" ht="15" customHeight="1" thickBot="1">
      <c r="A68" s="36" t="str">
        <f>نمرات!$L$1</f>
        <v>مطالعات</v>
      </c>
      <c r="B68" s="33">
        <f>نمرات!$L$5</f>
        <v>16</v>
      </c>
      <c r="C68" s="30" t="str">
        <f t="shared" si="2"/>
        <v>خوب</v>
      </c>
      <c r="D68" s="26"/>
      <c r="E68" s="16"/>
      <c r="F68" s="16"/>
      <c r="G68" s="16"/>
      <c r="H68" s="18"/>
      <c r="I68" s="19"/>
    </row>
    <row r="69" spans="1:9" ht="15" customHeight="1" thickTop="1" thickBot="1">
      <c r="A69" s="36" t="str">
        <f>نمرات!$M$1</f>
        <v>فرهنگ و هنر</v>
      </c>
      <c r="B69" s="33">
        <f>نمرات!$M$5</f>
        <v>16</v>
      </c>
      <c r="C69" s="30" t="str">
        <f t="shared" si="2"/>
        <v>خوب</v>
      </c>
      <c r="D69" s="27" t="s">
        <v>50</v>
      </c>
      <c r="E69" s="25"/>
      <c r="F69" s="22"/>
      <c r="G69" s="22"/>
      <c r="H69" s="23"/>
      <c r="I69" s="24"/>
    </row>
    <row r="70" spans="1:9" ht="15" customHeight="1">
      <c r="A70" s="36" t="str">
        <f>نمرات!$N$1</f>
        <v>کار و فناوری</v>
      </c>
      <c r="B70" s="33">
        <f>نمرات!$N$5</f>
        <v>20</v>
      </c>
      <c r="C70" s="30" t="str">
        <f t="shared" si="2"/>
        <v>عالی</v>
      </c>
      <c r="D70" s="26"/>
      <c r="I70" s="6"/>
    </row>
    <row r="71" spans="1:9" ht="15" customHeight="1">
      <c r="A71" s="36" t="str">
        <f>نمرات!$O$1</f>
        <v>تفکر</v>
      </c>
      <c r="B71" s="33">
        <f>نمرات!$O$5</f>
        <v>20</v>
      </c>
      <c r="C71" s="30" t="str">
        <f t="shared" si="2"/>
        <v>عالی</v>
      </c>
      <c r="D71" s="26"/>
      <c r="E71" s="16"/>
      <c r="F71" s="16"/>
      <c r="G71" s="16"/>
      <c r="H71" s="18"/>
      <c r="I71" s="19"/>
    </row>
    <row r="72" spans="1:9" ht="15" customHeight="1" thickBot="1">
      <c r="A72" s="37" t="str">
        <f>نمرات!$P$1</f>
        <v>انضباط</v>
      </c>
      <c r="B72" s="34">
        <f>نمرات!$P$5</f>
        <v>20</v>
      </c>
      <c r="C72" s="31" t="str">
        <f>IF(B72&lt;10,"نیاز به مشاوره",IF(B72&lt;=12,"ضعیف",IF(B72&lt;=15,"متوسط",IF(B72&lt;=17,"خوب",IF(B72&lt;=19,"خیلی خوب",IF(B72&lt;=20,"عالی",""))))))</f>
        <v>عالی</v>
      </c>
      <c r="D72" s="26"/>
      <c r="E72" s="16"/>
      <c r="F72" s="16"/>
      <c r="G72" s="16"/>
      <c r="H72" s="18"/>
      <c r="I72" s="19"/>
    </row>
    <row r="73" spans="1:9" ht="15" customHeight="1" thickTop="1" thickBot="1">
      <c r="A73" s="20" t="s">
        <v>6</v>
      </c>
      <c r="B73" s="40">
        <f>SUM(B58:B71)</f>
        <v>230</v>
      </c>
      <c r="C73" s="21"/>
      <c r="D73" s="38" t="s">
        <v>19</v>
      </c>
      <c r="E73" s="39">
        <f>ROUND(AVERAGE(B58:B71),2)</f>
        <v>16.43</v>
      </c>
      <c r="F73" s="28"/>
      <c r="G73" s="12" t="s">
        <v>54</v>
      </c>
      <c r="H73" s="12" t="s">
        <v>11</v>
      </c>
      <c r="I73" s="46">
        <f>نمرات!$U$5</f>
        <v>13</v>
      </c>
    </row>
    <row r="74" spans="1:9" ht="15" customHeight="1" thickBot="1">
      <c r="A74" s="45" t="s">
        <v>52</v>
      </c>
      <c r="B74" s="89"/>
      <c r="C74" s="89"/>
      <c r="D74" s="89"/>
      <c r="E74" s="89"/>
      <c r="F74" s="89"/>
      <c r="G74" s="89"/>
      <c r="H74" s="94"/>
      <c r="I74" s="95"/>
    </row>
    <row r="75" spans="1:9" ht="15" customHeight="1">
      <c r="A75" s="96" t="str">
        <f>مشخصات!$B$8</f>
        <v>سلامتی و موفقیت شما آرزوی ماست</v>
      </c>
      <c r="B75" s="97"/>
      <c r="C75" s="97"/>
      <c r="D75" s="97"/>
      <c r="E75" s="97"/>
      <c r="F75" s="97"/>
      <c r="G75" s="97"/>
      <c r="H75" s="97"/>
      <c r="I75" s="98"/>
    </row>
    <row r="76" spans="1:9" ht="15" customHeight="1" thickBot="1">
      <c r="A76" s="99"/>
      <c r="B76" s="100"/>
      <c r="C76" s="100"/>
      <c r="D76" s="100"/>
      <c r="E76" s="100"/>
      <c r="F76" s="100"/>
      <c r="G76" s="100"/>
      <c r="H76" s="100"/>
      <c r="I76" s="101"/>
    </row>
    <row r="77" spans="1:9" ht="15" customHeight="1" thickTop="1">
      <c r="A77" s="90"/>
      <c r="B77" s="90"/>
      <c r="C77" s="90"/>
      <c r="D77" s="90"/>
      <c r="E77" s="90"/>
      <c r="F77" s="90"/>
      <c r="G77" s="90"/>
      <c r="H77" s="102"/>
      <c r="I77" s="103"/>
    </row>
    <row r="78" spans="1:9" ht="15" customHeight="1">
      <c r="A78" s="90"/>
      <c r="B78" s="90"/>
      <c r="C78" s="90"/>
      <c r="D78" s="90"/>
      <c r="E78" s="90"/>
      <c r="F78" s="90"/>
      <c r="G78" s="90"/>
      <c r="H78" s="91"/>
      <c r="I78" s="92"/>
    </row>
    <row r="79" spans="1:9" ht="15" customHeight="1">
      <c r="A79" s="88"/>
      <c r="B79" s="88"/>
      <c r="C79" s="88"/>
      <c r="D79" s="88"/>
      <c r="E79" s="88"/>
      <c r="F79" s="88"/>
      <c r="G79" s="88"/>
      <c r="H79" s="88"/>
      <c r="I79" s="88"/>
    </row>
    <row r="80" spans="1:9" ht="15" customHeight="1">
      <c r="B80" s="2"/>
      <c r="C80" s="2"/>
      <c r="D80" s="2"/>
    </row>
    <row r="81" spans="1:9" ht="15" customHeight="1">
      <c r="B81" s="2"/>
      <c r="C81" s="2"/>
      <c r="D81" s="2"/>
      <c r="H81" s="2"/>
      <c r="I81" s="2"/>
    </row>
    <row r="82" spans="1:9" ht="15" customHeight="1" thickBot="1">
      <c r="B82" s="2"/>
      <c r="C82" s="2"/>
      <c r="D82" s="2"/>
      <c r="H82" s="2"/>
      <c r="I82" s="2"/>
    </row>
    <row r="83" spans="1:9" ht="15" customHeight="1" thickTop="1">
      <c r="A83" s="116" t="str">
        <f>مشخصات!$B$2</f>
        <v>ناحیه 2</v>
      </c>
      <c r="B83" s="117"/>
      <c r="C83" s="118"/>
      <c r="D83" s="119" t="s">
        <v>44</v>
      </c>
      <c r="E83" s="104" t="str">
        <f>مشخصات!$B$3</f>
        <v>میان نوبت اول</v>
      </c>
      <c r="F83" s="122" t="s">
        <v>53</v>
      </c>
      <c r="G83" s="124" t="str">
        <f>مشخصات!$B$4</f>
        <v>1400-1401</v>
      </c>
      <c r="H83" s="104" t="s">
        <v>43</v>
      </c>
      <c r="I83" s="106" t="str">
        <f>مشخصات!$B$6</f>
        <v>هفتم</v>
      </c>
    </row>
    <row r="84" spans="1:9" ht="15" customHeight="1" thickBot="1">
      <c r="A84" s="108" t="str">
        <f>مشخصات!$B$1</f>
        <v>دبيرستان خدایی</v>
      </c>
      <c r="B84" s="109"/>
      <c r="C84" s="110"/>
      <c r="D84" s="120"/>
      <c r="E84" s="121"/>
      <c r="F84" s="123"/>
      <c r="G84" s="125"/>
      <c r="H84" s="105"/>
      <c r="I84" s="107"/>
    </row>
    <row r="85" spans="1:9" ht="15" customHeight="1" thickTop="1" thickBot="1">
      <c r="A85" s="13" t="s">
        <v>8</v>
      </c>
      <c r="B85" s="14" t="s">
        <v>51</v>
      </c>
      <c r="C85" s="15" t="s">
        <v>49</v>
      </c>
      <c r="D85" s="42" t="s">
        <v>9</v>
      </c>
      <c r="E85" s="111" t="str">
        <f>نمرات!$A$6</f>
        <v>امیری پری-علیرضا</v>
      </c>
      <c r="F85" s="112"/>
      <c r="G85" s="112"/>
      <c r="H85" s="43" t="s">
        <v>10</v>
      </c>
      <c r="I85" s="44">
        <f>مشخصات!$B$7</f>
        <v>801</v>
      </c>
    </row>
    <row r="86" spans="1:9" ht="15" customHeight="1" thickTop="1">
      <c r="A86" s="35" t="str">
        <f>نمرات!$B$1</f>
        <v>قرآن</v>
      </c>
      <c r="B86" s="32">
        <f>نمرات!$B$6</f>
        <v>16</v>
      </c>
      <c r="C86" s="29" t="str">
        <f>IF(B86&lt;10,"تجدید",IF(B86&lt;=12,"ضعیف",IF(B86&lt;=15,"متوسط",IF(B86&lt;=17,"خوب",IF(B86&lt;=19,"خیلی خوب",IF(B86&lt;=20,"عالی",""))))))</f>
        <v>خوب</v>
      </c>
      <c r="D86" s="41"/>
      <c r="E86" s="113"/>
      <c r="F86" s="114"/>
      <c r="G86" s="114"/>
      <c r="H86" s="114"/>
      <c r="I86" s="115"/>
    </row>
    <row r="87" spans="1:9" ht="15" customHeight="1">
      <c r="A87" s="36" t="str">
        <f>نمرات!$C$1</f>
        <v xml:space="preserve">معارف اسلامی </v>
      </c>
      <c r="B87" s="33">
        <f>نمرات!$C$6</f>
        <v>14</v>
      </c>
      <c r="C87" s="30" t="str">
        <f t="shared" ref="C87:C99" si="3">IF(B87&lt;10,"تجدید",IF(B87&lt;=12,"ضعیف",IF(B87&lt;=15,"متوسط",IF(B87&lt;=17,"خوب",IF(B87&lt;=19,"خیلی خوب",IF(B87&lt;=20,"عالی",""))))))</f>
        <v>متوسط</v>
      </c>
      <c r="D87" s="26"/>
      <c r="E87" s="16"/>
      <c r="F87" s="17"/>
      <c r="G87" s="16"/>
      <c r="H87" s="18"/>
      <c r="I87" s="19"/>
    </row>
    <row r="88" spans="1:9" ht="15" customHeight="1">
      <c r="A88" s="36" t="str">
        <f>نمرات!$D$1</f>
        <v>قرائت فارسی</v>
      </c>
      <c r="B88" s="33">
        <f>نمرات!$D$6</f>
        <v>16</v>
      </c>
      <c r="C88" s="30" t="str">
        <f t="shared" si="3"/>
        <v>خوب</v>
      </c>
      <c r="D88" s="26"/>
      <c r="E88" s="16"/>
      <c r="F88" s="16"/>
      <c r="G88" s="16"/>
      <c r="H88" s="18"/>
      <c r="I88" s="19"/>
    </row>
    <row r="89" spans="1:9" ht="15" customHeight="1">
      <c r="A89" s="36" t="str">
        <f>نمرات!$E$1</f>
        <v>املاء</v>
      </c>
      <c r="B89" s="33">
        <f>نمرات!$E$6</f>
        <v>16</v>
      </c>
      <c r="C89" s="30" t="str">
        <f t="shared" si="3"/>
        <v>خوب</v>
      </c>
      <c r="D89" s="26"/>
      <c r="E89" s="16"/>
      <c r="F89" s="16"/>
      <c r="G89" s="16"/>
      <c r="H89" s="18"/>
      <c r="I89" s="19"/>
    </row>
    <row r="90" spans="1:9" ht="15" customHeight="1">
      <c r="A90" s="36" t="str">
        <f>نمرات!$F$1</f>
        <v>انشاء</v>
      </c>
      <c r="B90" s="33">
        <f>نمرات!$F$6</f>
        <v>16</v>
      </c>
      <c r="C90" s="30" t="str">
        <f t="shared" si="3"/>
        <v>خوب</v>
      </c>
      <c r="D90" s="26"/>
      <c r="E90" s="16"/>
      <c r="F90" s="16"/>
      <c r="G90" s="16"/>
      <c r="H90" s="18"/>
      <c r="I90" s="19"/>
    </row>
    <row r="91" spans="1:9" ht="15" customHeight="1">
      <c r="A91" s="36" t="str">
        <f>نمرات!$G$1</f>
        <v>عربی</v>
      </c>
      <c r="B91" s="33">
        <f>نمرات!$G$6</f>
        <v>19</v>
      </c>
      <c r="C91" s="30" t="str">
        <f t="shared" si="3"/>
        <v>خیلی خوب</v>
      </c>
      <c r="D91" s="26"/>
      <c r="E91" s="16"/>
      <c r="F91" s="16"/>
      <c r="G91" s="16"/>
      <c r="H91" s="18"/>
      <c r="I91" s="19"/>
    </row>
    <row r="92" spans="1:9" ht="15" customHeight="1">
      <c r="A92" s="36" t="str">
        <f>نمرات!$H$1</f>
        <v>زبان انگلیسی</v>
      </c>
      <c r="B92" s="33">
        <f>نمرات!$H$6</f>
        <v>10</v>
      </c>
      <c r="C92" s="30" t="str">
        <f t="shared" si="3"/>
        <v>ضعیف</v>
      </c>
      <c r="D92" s="26"/>
      <c r="E92" s="16"/>
      <c r="F92" s="16"/>
      <c r="G92" s="16"/>
      <c r="H92" s="18"/>
      <c r="I92" s="19"/>
    </row>
    <row r="93" spans="1:9" ht="15" customHeight="1">
      <c r="A93" s="36" t="str">
        <f>نمرات!$I$1</f>
        <v>علوم تجربی</v>
      </c>
      <c r="B93" s="33">
        <f>نمرات!$I$6</f>
        <v>16</v>
      </c>
      <c r="C93" s="30" t="str">
        <f t="shared" si="3"/>
        <v>خوب</v>
      </c>
      <c r="D93" s="26"/>
      <c r="E93" s="16"/>
      <c r="F93" s="16"/>
      <c r="G93" s="16"/>
      <c r="H93" s="18"/>
      <c r="I93" s="19"/>
    </row>
    <row r="94" spans="1:9" ht="15" customHeight="1">
      <c r="A94" s="36" t="str">
        <f>نمرات!$J$1</f>
        <v>ریاضی</v>
      </c>
      <c r="B94" s="33">
        <f>نمرات!$J$6</f>
        <v>15</v>
      </c>
      <c r="C94" s="30" t="str">
        <f t="shared" si="3"/>
        <v>متوسط</v>
      </c>
      <c r="D94" s="26"/>
      <c r="E94" s="16"/>
      <c r="F94" s="16"/>
      <c r="G94" s="16"/>
      <c r="H94" s="18"/>
      <c r="I94" s="19"/>
    </row>
    <row r="95" spans="1:9" ht="15" customHeight="1">
      <c r="A95" s="36" t="str">
        <f>نمرات!$K$1</f>
        <v>تربیت بدنی</v>
      </c>
      <c r="B95" s="33">
        <f>نمرات!$K$6</f>
        <v>20</v>
      </c>
      <c r="C95" s="30" t="str">
        <f t="shared" si="3"/>
        <v>عالی</v>
      </c>
      <c r="D95" s="26"/>
      <c r="E95" s="16"/>
      <c r="F95" s="16"/>
      <c r="G95" s="16"/>
      <c r="H95" s="18"/>
      <c r="I95" s="19"/>
    </row>
    <row r="96" spans="1:9" ht="15" customHeight="1" thickBot="1">
      <c r="A96" s="36" t="str">
        <f>نمرات!$L$1</f>
        <v>مطالعات</v>
      </c>
      <c r="B96" s="33">
        <f>نمرات!$L$6</f>
        <v>15</v>
      </c>
      <c r="C96" s="30" t="str">
        <f t="shared" si="3"/>
        <v>متوسط</v>
      </c>
      <c r="D96" s="26"/>
      <c r="E96" s="16"/>
      <c r="F96" s="16"/>
      <c r="G96" s="16"/>
      <c r="H96" s="18"/>
      <c r="I96" s="19"/>
    </row>
    <row r="97" spans="1:9" ht="15" customHeight="1" thickTop="1" thickBot="1">
      <c r="A97" s="36" t="str">
        <f>نمرات!$M$1</f>
        <v>فرهنگ و هنر</v>
      </c>
      <c r="B97" s="33">
        <f>نمرات!$M$6</f>
        <v>15</v>
      </c>
      <c r="C97" s="30" t="str">
        <f t="shared" si="3"/>
        <v>متوسط</v>
      </c>
      <c r="D97" s="27" t="s">
        <v>50</v>
      </c>
      <c r="E97" s="25"/>
      <c r="F97" s="22"/>
      <c r="G97" s="22"/>
      <c r="H97" s="23"/>
      <c r="I97" s="24"/>
    </row>
    <row r="98" spans="1:9" ht="15" customHeight="1">
      <c r="A98" s="36" t="str">
        <f>نمرات!$N$1</f>
        <v>کار و فناوری</v>
      </c>
      <c r="B98" s="33">
        <f>نمرات!$N$6</f>
        <v>20</v>
      </c>
      <c r="C98" s="30" t="str">
        <f t="shared" si="3"/>
        <v>عالی</v>
      </c>
      <c r="D98" s="26"/>
      <c r="I98" s="6"/>
    </row>
    <row r="99" spans="1:9" ht="15" customHeight="1">
      <c r="A99" s="36" t="str">
        <f>نمرات!$O$1</f>
        <v>تفکر</v>
      </c>
      <c r="B99" s="33">
        <f>نمرات!$O$6</f>
        <v>20</v>
      </c>
      <c r="C99" s="30" t="str">
        <f t="shared" si="3"/>
        <v>عالی</v>
      </c>
      <c r="D99" s="26"/>
      <c r="E99" s="16"/>
      <c r="F99" s="16"/>
      <c r="G99" s="16"/>
      <c r="H99" s="18"/>
      <c r="I99" s="19"/>
    </row>
    <row r="100" spans="1:9" ht="15" customHeight="1" thickBot="1">
      <c r="A100" s="37" t="str">
        <f>نمرات!$P$1</f>
        <v>انضباط</v>
      </c>
      <c r="B100" s="34">
        <f>نمرات!$P$6</f>
        <v>20</v>
      </c>
      <c r="C100" s="31" t="str">
        <f>IF(B100&lt;10,"نیاز به مشاوره",IF(B100&lt;=12,"ضعیف",IF(B100&lt;=15,"متوسط",IF(B100&lt;=17,"خوب",IF(B100&lt;=19,"خیلی خوب",IF(B100&lt;=20,"عالی",""))))))</f>
        <v>عالی</v>
      </c>
      <c r="D100" s="26"/>
      <c r="E100" s="16"/>
      <c r="F100" s="16"/>
      <c r="G100" s="16"/>
      <c r="H100" s="18"/>
      <c r="I100" s="19"/>
    </row>
    <row r="101" spans="1:9" ht="15" customHeight="1" thickTop="1" thickBot="1">
      <c r="A101" s="20" t="s">
        <v>6</v>
      </c>
      <c r="B101" s="40">
        <f>SUM(B86:B99)</f>
        <v>228</v>
      </c>
      <c r="C101" s="21"/>
      <c r="D101" s="38" t="s">
        <v>19</v>
      </c>
      <c r="E101" s="39">
        <f>ROUND(AVERAGE(B86:B99),2)</f>
        <v>16.29</v>
      </c>
      <c r="F101" s="28"/>
      <c r="G101" s="12" t="s">
        <v>54</v>
      </c>
      <c r="H101" s="12" t="s">
        <v>11</v>
      </c>
      <c r="I101" s="46">
        <f>نمرات!$U$6</f>
        <v>14</v>
      </c>
    </row>
    <row r="102" spans="1:9" ht="15" customHeight="1" thickBot="1">
      <c r="A102" s="45" t="s">
        <v>52</v>
      </c>
      <c r="B102" s="89"/>
      <c r="C102" s="89"/>
      <c r="D102" s="89"/>
      <c r="E102" s="89"/>
      <c r="F102" s="89"/>
      <c r="G102" s="89"/>
      <c r="H102" s="94"/>
      <c r="I102" s="95"/>
    </row>
    <row r="103" spans="1:9" ht="15" customHeight="1">
      <c r="A103" s="96" t="str">
        <f>مشخصات!$B$8</f>
        <v>سلامتی و موفقیت شما آرزوی ماست</v>
      </c>
      <c r="B103" s="97"/>
      <c r="C103" s="97"/>
      <c r="D103" s="97"/>
      <c r="E103" s="97"/>
      <c r="F103" s="97"/>
      <c r="G103" s="97"/>
      <c r="H103" s="97"/>
      <c r="I103" s="98"/>
    </row>
    <row r="104" spans="1:9" ht="15" customHeight="1" thickBot="1">
      <c r="A104" s="99"/>
      <c r="B104" s="100"/>
      <c r="C104" s="100"/>
      <c r="D104" s="100"/>
      <c r="E104" s="100"/>
      <c r="F104" s="100"/>
      <c r="G104" s="100"/>
      <c r="H104" s="100"/>
      <c r="I104" s="101"/>
    </row>
    <row r="105" spans="1:9" ht="15" customHeight="1" thickTop="1">
      <c r="A105" s="90"/>
      <c r="B105" s="90"/>
      <c r="C105" s="90"/>
      <c r="D105" s="90"/>
      <c r="E105" s="90"/>
      <c r="F105" s="90"/>
      <c r="G105" s="90"/>
      <c r="H105" s="102"/>
      <c r="I105" s="103"/>
    </row>
    <row r="106" spans="1:9" ht="15" customHeight="1">
      <c r="B106" s="2"/>
      <c r="C106" s="2"/>
      <c r="D106" s="2"/>
      <c r="H106" s="2"/>
      <c r="I106" s="2"/>
    </row>
    <row r="107" spans="1:9" ht="15" customHeight="1" thickBot="1"/>
    <row r="108" spans="1:9" ht="15" customHeight="1" thickTop="1">
      <c r="A108" s="116" t="str">
        <f>مشخصات!$B$2</f>
        <v>ناحیه 2</v>
      </c>
      <c r="B108" s="117"/>
      <c r="C108" s="118"/>
      <c r="D108" s="119" t="s">
        <v>44</v>
      </c>
      <c r="E108" s="104" t="str">
        <f>مشخصات!$B$3</f>
        <v>میان نوبت اول</v>
      </c>
      <c r="F108" s="122" t="s">
        <v>53</v>
      </c>
      <c r="G108" s="124" t="str">
        <f>مشخصات!$B$4</f>
        <v>1400-1401</v>
      </c>
      <c r="H108" s="104" t="s">
        <v>43</v>
      </c>
      <c r="I108" s="106" t="str">
        <f>مشخصات!$B$6</f>
        <v>هفتم</v>
      </c>
    </row>
    <row r="109" spans="1:9" ht="15" customHeight="1" thickBot="1">
      <c r="A109" s="108" t="str">
        <f>مشخصات!$B$1</f>
        <v>دبيرستان خدایی</v>
      </c>
      <c r="B109" s="109"/>
      <c r="C109" s="110"/>
      <c r="D109" s="120"/>
      <c r="E109" s="121"/>
      <c r="F109" s="123"/>
      <c r="G109" s="125"/>
      <c r="H109" s="105"/>
      <c r="I109" s="107"/>
    </row>
    <row r="110" spans="1:9" ht="15" customHeight="1" thickTop="1" thickBot="1">
      <c r="A110" s="13" t="s">
        <v>8</v>
      </c>
      <c r="B110" s="14" t="s">
        <v>51</v>
      </c>
      <c r="C110" s="15" t="s">
        <v>49</v>
      </c>
      <c r="D110" s="42" t="s">
        <v>9</v>
      </c>
      <c r="E110" s="111" t="str">
        <f>نمرات!$A$7</f>
        <v>براتی-ابوالفضل</v>
      </c>
      <c r="F110" s="112"/>
      <c r="G110" s="112"/>
      <c r="H110" s="43" t="s">
        <v>10</v>
      </c>
      <c r="I110" s="44">
        <f>مشخصات!$B$7</f>
        <v>801</v>
      </c>
    </row>
    <row r="111" spans="1:9" ht="15" customHeight="1" thickTop="1">
      <c r="A111" s="35" t="str">
        <f>نمرات!$B$1</f>
        <v>قرآن</v>
      </c>
      <c r="B111" s="47">
        <f>نمرات!$B$7</f>
        <v>16</v>
      </c>
      <c r="C111" s="29" t="str">
        <f>IF(B111&lt;10,"تجدید",IF(B111&lt;=12,"ضعیف",IF(B111&lt;=15,"متوسط",IF(B111&lt;=17,"خوب",IF(B111&lt;=19,"خیلی خوب",IF(B111&lt;=20,"عالی",""))))))</f>
        <v>خوب</v>
      </c>
      <c r="D111" s="41"/>
      <c r="E111" s="113"/>
      <c r="F111" s="114"/>
      <c r="G111" s="114"/>
      <c r="H111" s="114"/>
      <c r="I111" s="115"/>
    </row>
    <row r="112" spans="1:9" ht="15" customHeight="1">
      <c r="A112" s="36" t="str">
        <f>نمرات!$C$1</f>
        <v xml:space="preserve">معارف اسلامی </v>
      </c>
      <c r="B112" s="48">
        <f>نمرات!$C$7</f>
        <v>16</v>
      </c>
      <c r="C112" s="30" t="str">
        <f t="shared" ref="C112:C124" si="4">IF(B112&lt;10,"تجدید",IF(B112&lt;=12,"ضعیف",IF(B112&lt;=15,"متوسط",IF(B112&lt;=17,"خوب",IF(B112&lt;=19,"خیلی خوب",IF(B112&lt;=20,"عالی",""))))))</f>
        <v>خوب</v>
      </c>
      <c r="D112" s="26"/>
      <c r="E112" s="16"/>
      <c r="F112" s="17"/>
      <c r="G112" s="16"/>
      <c r="H112" s="18"/>
      <c r="I112" s="19"/>
    </row>
    <row r="113" spans="1:9" ht="15" customHeight="1">
      <c r="A113" s="36" t="str">
        <f>نمرات!$D$1</f>
        <v>قرائت فارسی</v>
      </c>
      <c r="B113" s="48">
        <f>نمرات!$D$7</f>
        <v>16</v>
      </c>
      <c r="C113" s="30" t="str">
        <f t="shared" si="4"/>
        <v>خوب</v>
      </c>
      <c r="D113" s="26"/>
      <c r="E113" s="16"/>
      <c r="F113" s="16"/>
      <c r="G113" s="16"/>
      <c r="H113" s="18"/>
      <c r="I113" s="19"/>
    </row>
    <row r="114" spans="1:9" ht="15" customHeight="1">
      <c r="A114" s="36" t="str">
        <f>نمرات!$E$1</f>
        <v>املاء</v>
      </c>
      <c r="B114" s="48">
        <f>نمرات!$E$7</f>
        <v>16</v>
      </c>
      <c r="C114" s="30" t="str">
        <f t="shared" si="4"/>
        <v>خوب</v>
      </c>
      <c r="D114" s="26"/>
      <c r="E114" s="16"/>
      <c r="F114" s="16"/>
      <c r="G114" s="16"/>
      <c r="H114" s="18"/>
      <c r="I114" s="19"/>
    </row>
    <row r="115" spans="1:9" ht="15" customHeight="1">
      <c r="A115" s="36" t="str">
        <f>نمرات!$F$1</f>
        <v>انشاء</v>
      </c>
      <c r="B115" s="48">
        <f>نمرات!$F$7</f>
        <v>16</v>
      </c>
      <c r="C115" s="30" t="str">
        <f t="shared" si="4"/>
        <v>خوب</v>
      </c>
      <c r="D115" s="26"/>
      <c r="E115" s="16"/>
      <c r="F115" s="16"/>
      <c r="G115" s="16"/>
      <c r="H115" s="18"/>
      <c r="I115" s="19"/>
    </row>
    <row r="116" spans="1:9" ht="15" customHeight="1">
      <c r="A116" s="36" t="str">
        <f>نمرات!$G$1</f>
        <v>عربی</v>
      </c>
      <c r="B116" s="48">
        <f>نمرات!$G$7</f>
        <v>15</v>
      </c>
      <c r="C116" s="30" t="str">
        <f t="shared" si="4"/>
        <v>متوسط</v>
      </c>
      <c r="D116" s="26"/>
      <c r="E116" s="16"/>
      <c r="F116" s="16"/>
      <c r="G116" s="16"/>
      <c r="H116" s="18"/>
      <c r="I116" s="19"/>
    </row>
    <row r="117" spans="1:9" ht="15" customHeight="1">
      <c r="A117" s="36" t="str">
        <f>نمرات!$H$1</f>
        <v>زبان انگلیسی</v>
      </c>
      <c r="B117" s="48">
        <f>نمرات!$H$7</f>
        <v>16</v>
      </c>
      <c r="C117" s="30" t="str">
        <f t="shared" si="4"/>
        <v>خوب</v>
      </c>
      <c r="D117" s="26"/>
      <c r="E117" s="16"/>
      <c r="F117" s="16"/>
      <c r="G117" s="16"/>
      <c r="H117" s="18"/>
      <c r="I117" s="19"/>
    </row>
    <row r="118" spans="1:9" ht="15" customHeight="1">
      <c r="A118" s="36" t="str">
        <f>نمرات!$I$1</f>
        <v>علوم تجربی</v>
      </c>
      <c r="B118" s="48">
        <f>نمرات!$I$7</f>
        <v>18</v>
      </c>
      <c r="C118" s="30" t="str">
        <f t="shared" si="4"/>
        <v>خیلی خوب</v>
      </c>
      <c r="D118" s="26"/>
      <c r="E118" s="16"/>
      <c r="F118" s="16"/>
      <c r="G118" s="16"/>
      <c r="H118" s="18"/>
      <c r="I118" s="19"/>
    </row>
    <row r="119" spans="1:9" ht="15" customHeight="1">
      <c r="A119" s="36" t="str">
        <f>نمرات!$J$1</f>
        <v>ریاضی</v>
      </c>
      <c r="B119" s="48">
        <f>نمرات!$J$7</f>
        <v>12</v>
      </c>
      <c r="C119" s="30" t="str">
        <f t="shared" si="4"/>
        <v>ضعیف</v>
      </c>
      <c r="D119" s="26"/>
      <c r="E119" s="16"/>
      <c r="F119" s="16"/>
      <c r="G119" s="16"/>
      <c r="H119" s="18"/>
      <c r="I119" s="19"/>
    </row>
    <row r="120" spans="1:9" ht="15" customHeight="1">
      <c r="A120" s="36" t="str">
        <f>نمرات!$K$1</f>
        <v>تربیت بدنی</v>
      </c>
      <c r="B120" s="48">
        <f>نمرات!$K$7</f>
        <v>20</v>
      </c>
      <c r="C120" s="30" t="str">
        <f t="shared" si="4"/>
        <v>عالی</v>
      </c>
      <c r="D120" s="26"/>
      <c r="E120" s="16"/>
      <c r="F120" s="16"/>
      <c r="G120" s="16"/>
      <c r="H120" s="18"/>
      <c r="I120" s="19"/>
    </row>
    <row r="121" spans="1:9" ht="15" customHeight="1" thickBot="1">
      <c r="A121" s="36" t="str">
        <f>نمرات!$L$1</f>
        <v>مطالعات</v>
      </c>
      <c r="B121" s="48">
        <f>نمرات!$L$7</f>
        <v>11</v>
      </c>
      <c r="C121" s="30" t="str">
        <f t="shared" si="4"/>
        <v>ضعیف</v>
      </c>
      <c r="D121" s="26"/>
      <c r="E121" s="16"/>
      <c r="F121" s="16"/>
      <c r="G121" s="16"/>
      <c r="H121" s="18"/>
      <c r="I121" s="19"/>
    </row>
    <row r="122" spans="1:9" ht="15" customHeight="1" thickTop="1" thickBot="1">
      <c r="A122" s="36" t="str">
        <f>نمرات!$M$1</f>
        <v>فرهنگ و هنر</v>
      </c>
      <c r="B122" s="48">
        <f>نمرات!$M$7</f>
        <v>16</v>
      </c>
      <c r="C122" s="30" t="str">
        <f t="shared" si="4"/>
        <v>خوب</v>
      </c>
      <c r="D122" s="27" t="s">
        <v>50</v>
      </c>
      <c r="E122" s="25"/>
      <c r="F122" s="22"/>
      <c r="G122" s="22"/>
      <c r="H122" s="23"/>
      <c r="I122" s="24"/>
    </row>
    <row r="123" spans="1:9" ht="15" customHeight="1">
      <c r="A123" s="36" t="str">
        <f>نمرات!$N$1</f>
        <v>کار و فناوری</v>
      </c>
      <c r="B123" s="48">
        <f>نمرات!$N$7</f>
        <v>18</v>
      </c>
      <c r="C123" s="30" t="str">
        <f t="shared" si="4"/>
        <v>خیلی خوب</v>
      </c>
      <c r="D123" s="26"/>
      <c r="I123" s="6"/>
    </row>
    <row r="124" spans="1:9" ht="15" customHeight="1">
      <c r="A124" s="36" t="str">
        <f>نمرات!$O$1</f>
        <v>تفکر</v>
      </c>
      <c r="B124" s="48">
        <f>نمرات!$O$7</f>
        <v>20</v>
      </c>
      <c r="C124" s="30" t="str">
        <f t="shared" si="4"/>
        <v>عالی</v>
      </c>
      <c r="D124" s="26"/>
      <c r="E124" s="16"/>
      <c r="F124" s="16"/>
      <c r="G124" s="16"/>
      <c r="H124" s="18"/>
      <c r="I124" s="19"/>
    </row>
    <row r="125" spans="1:9" ht="15" customHeight="1" thickBot="1">
      <c r="A125" s="37" t="str">
        <f>نمرات!$P$1</f>
        <v>انضباط</v>
      </c>
      <c r="B125" s="49">
        <f>نمرات!$P$7</f>
        <v>20</v>
      </c>
      <c r="C125" s="31" t="str">
        <f>IF(B125&lt;10,"نیاز به مشاوره",IF(B125&lt;=12,"ضعیف",IF(B125&lt;=15,"متوسط",IF(B125&lt;=17,"خوب",IF(B125&lt;=19,"خیلی خوب",IF(B125&lt;=20,"عالی",""))))))</f>
        <v>عالی</v>
      </c>
      <c r="D125" s="26"/>
      <c r="E125" s="16"/>
      <c r="F125" s="16"/>
      <c r="G125" s="16"/>
      <c r="H125" s="18"/>
      <c r="I125" s="19"/>
    </row>
    <row r="126" spans="1:9" ht="15" customHeight="1" thickTop="1" thickBot="1">
      <c r="A126" s="20" t="s">
        <v>6</v>
      </c>
      <c r="B126" s="50">
        <f>SUM(B111:B124)</f>
        <v>226</v>
      </c>
      <c r="C126" s="21"/>
      <c r="D126" s="38" t="s">
        <v>19</v>
      </c>
      <c r="E126" s="39">
        <f>ROUND(AVERAGE(B111:B124),2)</f>
        <v>16.14</v>
      </c>
      <c r="F126" s="28"/>
      <c r="G126" s="12" t="s">
        <v>54</v>
      </c>
      <c r="H126" s="12" t="s">
        <v>11</v>
      </c>
      <c r="I126" s="46">
        <f>نمرات!$U$7</f>
        <v>15</v>
      </c>
    </row>
    <row r="127" spans="1:9" ht="15" customHeight="1" thickBot="1">
      <c r="A127" s="45" t="s">
        <v>52</v>
      </c>
      <c r="B127" s="89"/>
      <c r="C127" s="89"/>
      <c r="D127" s="89"/>
      <c r="E127" s="89"/>
      <c r="F127" s="89"/>
      <c r="G127" s="89"/>
      <c r="H127" s="94"/>
      <c r="I127" s="95"/>
    </row>
    <row r="128" spans="1:9" ht="15" customHeight="1">
      <c r="A128" s="96" t="str">
        <f>مشخصات!$B$8</f>
        <v>سلامتی و موفقیت شما آرزوی ماست</v>
      </c>
      <c r="B128" s="97"/>
      <c r="C128" s="97"/>
      <c r="D128" s="97"/>
      <c r="E128" s="97"/>
      <c r="F128" s="97"/>
      <c r="G128" s="97"/>
      <c r="H128" s="97"/>
      <c r="I128" s="98"/>
    </row>
    <row r="129" spans="1:9" ht="15" customHeight="1" thickBot="1">
      <c r="A129" s="99"/>
      <c r="B129" s="100"/>
      <c r="C129" s="100"/>
      <c r="D129" s="100"/>
      <c r="E129" s="100"/>
      <c r="F129" s="100"/>
      <c r="G129" s="100"/>
      <c r="H129" s="100"/>
      <c r="I129" s="101"/>
    </row>
    <row r="130" spans="1:9" ht="15" customHeight="1" thickTop="1">
      <c r="A130" s="90"/>
      <c r="B130" s="90"/>
      <c r="C130" s="90"/>
      <c r="D130" s="90"/>
      <c r="E130" s="90"/>
      <c r="F130" s="90"/>
      <c r="G130" s="90"/>
      <c r="H130" s="102"/>
      <c r="I130" s="103"/>
    </row>
    <row r="131" spans="1:9" ht="15" customHeight="1">
      <c r="A131" s="90"/>
      <c r="B131" s="90"/>
      <c r="C131" s="90"/>
      <c r="D131" s="90"/>
      <c r="E131" s="90"/>
      <c r="F131" s="90"/>
      <c r="G131" s="90"/>
      <c r="H131" s="91"/>
      <c r="I131" s="92"/>
    </row>
    <row r="132" spans="1:9" ht="15" customHeight="1">
      <c r="A132" s="88"/>
      <c r="B132" s="88"/>
      <c r="C132" s="88"/>
      <c r="D132" s="88"/>
      <c r="E132" s="88"/>
      <c r="F132" s="88"/>
      <c r="G132" s="88"/>
      <c r="H132" s="88"/>
      <c r="I132" s="88"/>
    </row>
    <row r="133" spans="1:9" ht="15" customHeight="1">
      <c r="B133" s="2"/>
      <c r="C133" s="2"/>
      <c r="D133" s="2"/>
    </row>
    <row r="134" spans="1:9" ht="15" customHeight="1">
      <c r="B134" s="2"/>
      <c r="C134" s="2"/>
      <c r="D134" s="2"/>
      <c r="H134" s="2"/>
      <c r="I134" s="2"/>
    </row>
    <row r="135" spans="1:9" ht="15" customHeight="1" thickBot="1">
      <c r="B135" s="2"/>
      <c r="C135" s="2"/>
      <c r="D135" s="2"/>
      <c r="H135" s="2"/>
      <c r="I135" s="2"/>
    </row>
    <row r="136" spans="1:9" ht="15" customHeight="1" thickTop="1">
      <c r="A136" s="116" t="str">
        <f>مشخصات!$B$2</f>
        <v>ناحیه 2</v>
      </c>
      <c r="B136" s="117"/>
      <c r="C136" s="118"/>
      <c r="D136" s="119" t="s">
        <v>44</v>
      </c>
      <c r="E136" s="104" t="str">
        <f>مشخصات!$B$3</f>
        <v>میان نوبت اول</v>
      </c>
      <c r="F136" s="122" t="s">
        <v>53</v>
      </c>
      <c r="G136" s="124" t="str">
        <f>مشخصات!$B$4</f>
        <v>1400-1401</v>
      </c>
      <c r="H136" s="104" t="s">
        <v>43</v>
      </c>
      <c r="I136" s="106" t="str">
        <f>مشخصات!$B$6</f>
        <v>هفتم</v>
      </c>
    </row>
    <row r="137" spans="1:9" ht="15" customHeight="1" thickBot="1">
      <c r="A137" s="108" t="str">
        <f>مشخصات!$B$1</f>
        <v>دبيرستان خدایی</v>
      </c>
      <c r="B137" s="109"/>
      <c r="C137" s="110"/>
      <c r="D137" s="120"/>
      <c r="E137" s="121"/>
      <c r="F137" s="123"/>
      <c r="G137" s="125"/>
      <c r="H137" s="105"/>
      <c r="I137" s="107"/>
    </row>
    <row r="138" spans="1:9" ht="15" customHeight="1" thickTop="1" thickBot="1">
      <c r="A138" s="13" t="s">
        <v>8</v>
      </c>
      <c r="B138" s="14" t="s">
        <v>51</v>
      </c>
      <c r="C138" s="15" t="s">
        <v>49</v>
      </c>
      <c r="D138" s="42" t="s">
        <v>9</v>
      </c>
      <c r="E138" s="111" t="str">
        <f>نمرات!$A$8</f>
        <v>برنائی-محمدمتین</v>
      </c>
      <c r="F138" s="112"/>
      <c r="G138" s="112"/>
      <c r="H138" s="43" t="s">
        <v>10</v>
      </c>
      <c r="I138" s="44">
        <f>مشخصات!$B$7</f>
        <v>801</v>
      </c>
    </row>
    <row r="139" spans="1:9" ht="15" customHeight="1" thickTop="1">
      <c r="A139" s="35" t="str">
        <f>نمرات!$B$1</f>
        <v>قرآن</v>
      </c>
      <c r="B139" s="47">
        <f>نمرات!$B$8</f>
        <v>12</v>
      </c>
      <c r="C139" s="29" t="str">
        <f>IF(B139&lt;10,"تجدید",IF(B139&lt;=12,"ضعیف",IF(B139&lt;=15,"متوسط",IF(B139&lt;=17,"خوب",IF(B139&lt;=19,"خیلی خوب",IF(B139&lt;=20,"عالی",""))))))</f>
        <v>ضعیف</v>
      </c>
      <c r="D139" s="41"/>
      <c r="E139" s="113"/>
      <c r="F139" s="114"/>
      <c r="G139" s="114"/>
      <c r="H139" s="114"/>
      <c r="I139" s="115"/>
    </row>
    <row r="140" spans="1:9" ht="15" customHeight="1">
      <c r="A140" s="36" t="str">
        <f>نمرات!$C$1</f>
        <v xml:space="preserve">معارف اسلامی </v>
      </c>
      <c r="B140" s="48">
        <f>نمرات!$C$8</f>
        <v>8</v>
      </c>
      <c r="C140" s="30" t="str">
        <f t="shared" ref="C140:C152" si="5">IF(B140&lt;10,"تجدید",IF(B140&lt;=12,"ضعیف",IF(B140&lt;=15,"متوسط",IF(B140&lt;=17,"خوب",IF(B140&lt;=19,"خیلی خوب",IF(B140&lt;=20,"عالی",""))))))</f>
        <v>تجدید</v>
      </c>
      <c r="D140" s="26"/>
      <c r="E140" s="16"/>
      <c r="F140" s="17"/>
      <c r="G140" s="16"/>
      <c r="H140" s="18"/>
      <c r="I140" s="19"/>
    </row>
    <row r="141" spans="1:9" ht="15" customHeight="1">
      <c r="A141" s="36" t="str">
        <f>نمرات!$D$1</f>
        <v>قرائت فارسی</v>
      </c>
      <c r="B141" s="48">
        <f>نمرات!$D$8</f>
        <v>12</v>
      </c>
      <c r="C141" s="30" t="str">
        <f t="shared" si="5"/>
        <v>ضعیف</v>
      </c>
      <c r="D141" s="26"/>
      <c r="E141" s="16"/>
      <c r="F141" s="16"/>
      <c r="G141" s="16"/>
      <c r="H141" s="18"/>
      <c r="I141" s="19"/>
    </row>
    <row r="142" spans="1:9" ht="15" customHeight="1">
      <c r="A142" s="36" t="str">
        <f>نمرات!$E$1</f>
        <v>املاء</v>
      </c>
      <c r="B142" s="48">
        <f>نمرات!$E$8</f>
        <v>12</v>
      </c>
      <c r="C142" s="30" t="str">
        <f t="shared" si="5"/>
        <v>ضعیف</v>
      </c>
      <c r="D142" s="26"/>
      <c r="E142" s="16"/>
      <c r="F142" s="16"/>
      <c r="G142" s="16"/>
      <c r="H142" s="18"/>
      <c r="I142" s="19"/>
    </row>
    <row r="143" spans="1:9" ht="15" customHeight="1">
      <c r="A143" s="36" t="str">
        <f>نمرات!$F$1</f>
        <v>انشاء</v>
      </c>
      <c r="B143" s="48">
        <f>نمرات!$F$8</f>
        <v>12</v>
      </c>
      <c r="C143" s="30" t="str">
        <f t="shared" si="5"/>
        <v>ضعیف</v>
      </c>
      <c r="D143" s="26"/>
      <c r="E143" s="16"/>
      <c r="F143" s="16"/>
      <c r="G143" s="16"/>
      <c r="H143" s="18"/>
      <c r="I143" s="19"/>
    </row>
    <row r="144" spans="1:9" ht="15" customHeight="1">
      <c r="A144" s="36" t="str">
        <f>نمرات!$G$1</f>
        <v>عربی</v>
      </c>
      <c r="B144" s="48" t="str">
        <f>نمرات!$G$8</f>
        <v>-</v>
      </c>
      <c r="C144" s="30" t="str">
        <f t="shared" si="5"/>
        <v/>
      </c>
      <c r="D144" s="26"/>
      <c r="E144" s="16"/>
      <c r="F144" s="16"/>
      <c r="G144" s="16"/>
      <c r="H144" s="18"/>
      <c r="I144" s="19"/>
    </row>
    <row r="145" spans="1:9" ht="15" customHeight="1">
      <c r="A145" s="36" t="str">
        <f>نمرات!$H$1</f>
        <v>زبان انگلیسی</v>
      </c>
      <c r="B145" s="48">
        <f>نمرات!$H$8</f>
        <v>3</v>
      </c>
      <c r="C145" s="30" t="str">
        <f t="shared" si="5"/>
        <v>تجدید</v>
      </c>
      <c r="D145" s="26"/>
      <c r="E145" s="16"/>
      <c r="F145" s="16"/>
      <c r="G145" s="16"/>
      <c r="H145" s="18"/>
      <c r="I145" s="19"/>
    </row>
    <row r="146" spans="1:9" ht="15" customHeight="1">
      <c r="A146" s="36" t="str">
        <f>نمرات!$I$1</f>
        <v>علوم تجربی</v>
      </c>
      <c r="B146" s="48">
        <f>نمرات!$I$8</f>
        <v>16</v>
      </c>
      <c r="C146" s="30" t="str">
        <f t="shared" si="5"/>
        <v>خوب</v>
      </c>
      <c r="D146" s="26"/>
      <c r="E146" s="16"/>
      <c r="F146" s="16"/>
      <c r="G146" s="16"/>
      <c r="H146" s="18"/>
      <c r="I146" s="19"/>
    </row>
    <row r="147" spans="1:9" ht="15" customHeight="1">
      <c r="A147" s="36" t="str">
        <f>نمرات!$J$1</f>
        <v>ریاضی</v>
      </c>
      <c r="B147" s="48">
        <f>نمرات!$J$8</f>
        <v>6</v>
      </c>
      <c r="C147" s="30" t="str">
        <f t="shared" si="5"/>
        <v>تجدید</v>
      </c>
      <c r="D147" s="26"/>
      <c r="E147" s="16"/>
      <c r="F147" s="16"/>
      <c r="G147" s="16"/>
      <c r="H147" s="18"/>
      <c r="I147" s="19"/>
    </row>
    <row r="148" spans="1:9" ht="15" customHeight="1">
      <c r="A148" s="36" t="str">
        <f>نمرات!$K$1</f>
        <v>تربیت بدنی</v>
      </c>
      <c r="B148" s="48">
        <f>نمرات!$K$8</f>
        <v>20</v>
      </c>
      <c r="C148" s="30" t="str">
        <f t="shared" si="5"/>
        <v>عالی</v>
      </c>
      <c r="D148" s="26"/>
      <c r="E148" s="16"/>
      <c r="F148" s="16"/>
      <c r="G148" s="16"/>
      <c r="H148" s="18"/>
      <c r="I148" s="19"/>
    </row>
    <row r="149" spans="1:9" ht="15" customHeight="1" thickBot="1">
      <c r="A149" s="36" t="str">
        <f>نمرات!$L$1</f>
        <v>مطالعات</v>
      </c>
      <c r="B149" s="48" t="str">
        <f>نمرات!$L$8</f>
        <v>-</v>
      </c>
      <c r="C149" s="30" t="str">
        <f t="shared" si="5"/>
        <v/>
      </c>
      <c r="D149" s="26"/>
      <c r="E149" s="16"/>
      <c r="F149" s="16"/>
      <c r="G149" s="16"/>
      <c r="H149" s="18"/>
      <c r="I149" s="19"/>
    </row>
    <row r="150" spans="1:9" ht="15" customHeight="1" thickTop="1" thickBot="1">
      <c r="A150" s="36" t="str">
        <f>نمرات!$M$1</f>
        <v>فرهنگ و هنر</v>
      </c>
      <c r="B150" s="48">
        <f>نمرات!$M$8</f>
        <v>13</v>
      </c>
      <c r="C150" s="30" t="str">
        <f t="shared" si="5"/>
        <v>متوسط</v>
      </c>
      <c r="D150" s="27" t="s">
        <v>50</v>
      </c>
      <c r="E150" s="25"/>
      <c r="F150" s="22"/>
      <c r="G150" s="22"/>
      <c r="H150" s="23"/>
      <c r="I150" s="24"/>
    </row>
    <row r="151" spans="1:9" ht="15" customHeight="1">
      <c r="A151" s="36" t="str">
        <f>نمرات!$N$1</f>
        <v>کار و فناوری</v>
      </c>
      <c r="B151" s="48" t="str">
        <f>نمرات!$N$8</f>
        <v>-</v>
      </c>
      <c r="C151" s="30" t="str">
        <f t="shared" si="5"/>
        <v/>
      </c>
      <c r="D151" s="26"/>
      <c r="I151" s="6"/>
    </row>
    <row r="152" spans="1:9" ht="15" customHeight="1">
      <c r="A152" s="36" t="str">
        <f>نمرات!$O$1</f>
        <v>تفکر</v>
      </c>
      <c r="B152" s="48">
        <f>نمرات!$O$8</f>
        <v>20</v>
      </c>
      <c r="C152" s="30" t="str">
        <f t="shared" si="5"/>
        <v>عالی</v>
      </c>
      <c r="D152" s="26"/>
      <c r="E152" s="16"/>
      <c r="F152" s="16"/>
      <c r="G152" s="16"/>
      <c r="H152" s="18"/>
      <c r="I152" s="19"/>
    </row>
    <row r="153" spans="1:9" ht="15" customHeight="1" thickBot="1">
      <c r="A153" s="37" t="str">
        <f>نمرات!$P$1</f>
        <v>انضباط</v>
      </c>
      <c r="B153" s="49">
        <f>نمرات!$P$8</f>
        <v>20</v>
      </c>
      <c r="C153" s="31" t="str">
        <f>IF(B153&lt;10,"نیاز به مشاوره",IF(B153&lt;=12,"ضعیف",IF(B153&lt;=15,"متوسط",IF(B153&lt;=17,"خوب",IF(B153&lt;=19,"خیلی خوب",IF(B153&lt;=20,"عالی",""))))))</f>
        <v>عالی</v>
      </c>
      <c r="D153" s="26"/>
      <c r="E153" s="16"/>
      <c r="F153" s="16"/>
      <c r="G153" s="16"/>
      <c r="H153" s="18"/>
      <c r="I153" s="19"/>
    </row>
    <row r="154" spans="1:9" ht="15" customHeight="1" thickTop="1" thickBot="1">
      <c r="A154" s="20" t="s">
        <v>6</v>
      </c>
      <c r="B154" s="40">
        <f>SUM(B139:B152)</f>
        <v>134</v>
      </c>
      <c r="C154" s="21"/>
      <c r="D154" s="38" t="s">
        <v>19</v>
      </c>
      <c r="E154" s="39">
        <f>ROUND(AVERAGE(B139:B152),2)</f>
        <v>12.18</v>
      </c>
      <c r="F154" s="28"/>
      <c r="G154" s="12" t="s">
        <v>54</v>
      </c>
      <c r="H154" s="12" t="s">
        <v>11</v>
      </c>
      <c r="I154" s="46">
        <f>نمرات!$U$8</f>
        <v>29</v>
      </c>
    </row>
    <row r="155" spans="1:9" ht="15" customHeight="1" thickBot="1">
      <c r="A155" s="45" t="s">
        <v>52</v>
      </c>
      <c r="B155" s="89"/>
      <c r="C155" s="89"/>
      <c r="D155" s="89"/>
      <c r="E155" s="89"/>
      <c r="F155" s="89"/>
      <c r="G155" s="89"/>
      <c r="H155" s="94"/>
      <c r="I155" s="95"/>
    </row>
    <row r="156" spans="1:9" ht="15" customHeight="1">
      <c r="A156" s="96" t="str">
        <f>مشخصات!$B$8</f>
        <v>سلامتی و موفقیت شما آرزوی ماست</v>
      </c>
      <c r="B156" s="97"/>
      <c r="C156" s="97"/>
      <c r="D156" s="97"/>
      <c r="E156" s="97"/>
      <c r="F156" s="97"/>
      <c r="G156" s="97"/>
      <c r="H156" s="97"/>
      <c r="I156" s="98"/>
    </row>
    <row r="157" spans="1:9" ht="15" customHeight="1" thickBot="1">
      <c r="A157" s="99"/>
      <c r="B157" s="100"/>
      <c r="C157" s="100"/>
      <c r="D157" s="100"/>
      <c r="E157" s="100"/>
      <c r="F157" s="100"/>
      <c r="G157" s="100"/>
      <c r="H157" s="100"/>
      <c r="I157" s="101"/>
    </row>
    <row r="158" spans="1:9" ht="15" customHeight="1" thickTop="1">
      <c r="A158" s="90"/>
      <c r="B158" s="90"/>
      <c r="C158" s="90"/>
      <c r="D158" s="90"/>
      <c r="E158" s="90"/>
      <c r="F158" s="90"/>
      <c r="G158" s="90"/>
      <c r="H158" s="102"/>
      <c r="I158" s="103"/>
    </row>
    <row r="159" spans="1:9" ht="15" customHeight="1">
      <c r="B159" s="2"/>
      <c r="C159" s="2"/>
      <c r="D159" s="2"/>
      <c r="H159" s="2"/>
      <c r="I159" s="2"/>
    </row>
    <row r="160" spans="1:9" ht="15" customHeight="1" thickBot="1"/>
    <row r="161" spans="1:9" ht="15" customHeight="1" thickTop="1">
      <c r="A161" s="116" t="str">
        <f>مشخصات!$B$2</f>
        <v>ناحیه 2</v>
      </c>
      <c r="B161" s="117"/>
      <c r="C161" s="118"/>
      <c r="D161" s="119" t="s">
        <v>44</v>
      </c>
      <c r="E161" s="104" t="str">
        <f>مشخصات!$B$3</f>
        <v>میان نوبت اول</v>
      </c>
      <c r="F161" s="122" t="s">
        <v>53</v>
      </c>
      <c r="G161" s="124" t="str">
        <f>مشخصات!$B$4</f>
        <v>1400-1401</v>
      </c>
      <c r="H161" s="104" t="s">
        <v>43</v>
      </c>
      <c r="I161" s="106" t="str">
        <f>مشخصات!$B$6</f>
        <v>هفتم</v>
      </c>
    </row>
    <row r="162" spans="1:9" ht="15" customHeight="1" thickBot="1">
      <c r="A162" s="108" t="str">
        <f>مشخصات!$B$1</f>
        <v>دبيرستان خدایی</v>
      </c>
      <c r="B162" s="109"/>
      <c r="C162" s="110"/>
      <c r="D162" s="120"/>
      <c r="E162" s="121"/>
      <c r="F162" s="123"/>
      <c r="G162" s="125"/>
      <c r="H162" s="105"/>
      <c r="I162" s="107"/>
    </row>
    <row r="163" spans="1:9" ht="15" customHeight="1" thickTop="1" thickBot="1">
      <c r="A163" s="13" t="s">
        <v>8</v>
      </c>
      <c r="B163" s="14" t="s">
        <v>51</v>
      </c>
      <c r="C163" s="15" t="s">
        <v>49</v>
      </c>
      <c r="D163" s="42" t="s">
        <v>9</v>
      </c>
      <c r="E163" s="111" t="str">
        <f>نمرات!$A$9</f>
        <v>پارسه-محمدحسین</v>
      </c>
      <c r="F163" s="112"/>
      <c r="G163" s="112"/>
      <c r="H163" s="43" t="s">
        <v>10</v>
      </c>
      <c r="I163" s="44">
        <f>مشخصات!$B$7</f>
        <v>801</v>
      </c>
    </row>
    <row r="164" spans="1:9" ht="15" customHeight="1" thickTop="1">
      <c r="A164" s="35" t="str">
        <f>نمرات!$B$1</f>
        <v>قرآن</v>
      </c>
      <c r="B164" s="47">
        <f>نمرات!$B$9</f>
        <v>15</v>
      </c>
      <c r="C164" s="29" t="str">
        <f>IF(B164&lt;10,"تجدید",IF(B164&lt;=12,"ضعیف",IF(B164&lt;=15,"متوسط",IF(B164&lt;=17,"خوب",IF(B164&lt;=19,"خیلی خوب",IF(B164&lt;=20,"عالی",""))))))</f>
        <v>متوسط</v>
      </c>
      <c r="D164" s="41"/>
      <c r="E164" s="113"/>
      <c r="F164" s="114"/>
      <c r="G164" s="114"/>
      <c r="H164" s="114"/>
      <c r="I164" s="115"/>
    </row>
    <row r="165" spans="1:9" ht="15" customHeight="1">
      <c r="A165" s="36" t="str">
        <f>نمرات!$C$1</f>
        <v xml:space="preserve">معارف اسلامی </v>
      </c>
      <c r="B165" s="48">
        <f>نمرات!$C$9</f>
        <v>7</v>
      </c>
      <c r="C165" s="30" t="str">
        <f t="shared" ref="C165:C177" si="6">IF(B165&lt;10,"تجدید",IF(B165&lt;=12,"ضعیف",IF(B165&lt;=15,"متوسط",IF(B165&lt;=17,"خوب",IF(B165&lt;=19,"خیلی خوب",IF(B165&lt;=20,"عالی",""))))))</f>
        <v>تجدید</v>
      </c>
      <c r="D165" s="26"/>
      <c r="E165" s="16"/>
      <c r="F165" s="17"/>
      <c r="G165" s="16"/>
      <c r="H165" s="18"/>
      <c r="I165" s="19"/>
    </row>
    <row r="166" spans="1:9" ht="15" customHeight="1">
      <c r="A166" s="36" t="str">
        <f>نمرات!$D$1</f>
        <v>قرائت فارسی</v>
      </c>
      <c r="B166" s="48">
        <f>نمرات!$D$9</f>
        <v>15</v>
      </c>
      <c r="C166" s="30" t="str">
        <f t="shared" si="6"/>
        <v>متوسط</v>
      </c>
      <c r="D166" s="26"/>
      <c r="E166" s="16"/>
      <c r="F166" s="16"/>
      <c r="G166" s="16"/>
      <c r="H166" s="18"/>
      <c r="I166" s="19"/>
    </row>
    <row r="167" spans="1:9" ht="15" customHeight="1">
      <c r="A167" s="36" t="str">
        <f>نمرات!$E$1</f>
        <v>املاء</v>
      </c>
      <c r="B167" s="48">
        <f>نمرات!$E$9</f>
        <v>15</v>
      </c>
      <c r="C167" s="30" t="str">
        <f t="shared" si="6"/>
        <v>متوسط</v>
      </c>
      <c r="D167" s="26"/>
      <c r="E167" s="16"/>
      <c r="F167" s="16"/>
      <c r="G167" s="16"/>
      <c r="H167" s="18"/>
      <c r="I167" s="19"/>
    </row>
    <row r="168" spans="1:9" ht="15" customHeight="1">
      <c r="A168" s="36" t="str">
        <f>نمرات!$F$1</f>
        <v>انشاء</v>
      </c>
      <c r="B168" s="48">
        <f>نمرات!$F$9</f>
        <v>15</v>
      </c>
      <c r="C168" s="30" t="str">
        <f t="shared" si="6"/>
        <v>متوسط</v>
      </c>
      <c r="D168" s="26"/>
      <c r="E168" s="16"/>
      <c r="F168" s="16"/>
      <c r="G168" s="16"/>
      <c r="H168" s="18"/>
      <c r="I168" s="19"/>
    </row>
    <row r="169" spans="1:9" ht="15" customHeight="1">
      <c r="A169" s="36" t="str">
        <f>نمرات!$G$1</f>
        <v>عربی</v>
      </c>
      <c r="B169" s="48" t="str">
        <f>نمرات!$G$9</f>
        <v>-</v>
      </c>
      <c r="C169" s="30" t="str">
        <f t="shared" si="6"/>
        <v/>
      </c>
      <c r="D169" s="26"/>
      <c r="E169" s="16"/>
      <c r="F169" s="16"/>
      <c r="G169" s="16"/>
      <c r="H169" s="18"/>
      <c r="I169" s="19"/>
    </row>
    <row r="170" spans="1:9" ht="15" customHeight="1">
      <c r="A170" s="36" t="str">
        <f>نمرات!$H$1</f>
        <v>زبان انگلیسی</v>
      </c>
      <c r="B170" s="48">
        <f>نمرات!$H$9</f>
        <v>10</v>
      </c>
      <c r="C170" s="30" t="str">
        <f t="shared" si="6"/>
        <v>ضعیف</v>
      </c>
      <c r="D170" s="26"/>
      <c r="E170" s="16"/>
      <c r="F170" s="16"/>
      <c r="G170" s="16"/>
      <c r="H170" s="18"/>
      <c r="I170" s="19"/>
    </row>
    <row r="171" spans="1:9" ht="15" customHeight="1">
      <c r="A171" s="36" t="str">
        <f>نمرات!$I$1</f>
        <v>علوم تجربی</v>
      </c>
      <c r="B171" s="48">
        <f>نمرات!$I$9</f>
        <v>16</v>
      </c>
      <c r="C171" s="30" t="str">
        <f t="shared" si="6"/>
        <v>خوب</v>
      </c>
      <c r="D171" s="26"/>
      <c r="E171" s="16"/>
      <c r="F171" s="16"/>
      <c r="G171" s="16"/>
      <c r="H171" s="18"/>
      <c r="I171" s="19"/>
    </row>
    <row r="172" spans="1:9" ht="15" customHeight="1">
      <c r="A172" s="36" t="str">
        <f>نمرات!$J$1</f>
        <v>ریاضی</v>
      </c>
      <c r="B172" s="48">
        <f>نمرات!$J$9</f>
        <v>13</v>
      </c>
      <c r="C172" s="30" t="str">
        <f t="shared" si="6"/>
        <v>متوسط</v>
      </c>
      <c r="D172" s="26"/>
      <c r="E172" s="16"/>
      <c r="F172" s="16"/>
      <c r="G172" s="16"/>
      <c r="H172" s="18"/>
      <c r="I172" s="19"/>
    </row>
    <row r="173" spans="1:9" ht="15" customHeight="1">
      <c r="A173" s="36" t="str">
        <f>نمرات!$K$1</f>
        <v>تربیت بدنی</v>
      </c>
      <c r="B173" s="48">
        <f>نمرات!$K$9</f>
        <v>20</v>
      </c>
      <c r="C173" s="30" t="str">
        <f t="shared" si="6"/>
        <v>عالی</v>
      </c>
      <c r="D173" s="26"/>
      <c r="E173" s="16"/>
      <c r="F173" s="16"/>
      <c r="G173" s="16"/>
      <c r="H173" s="18"/>
      <c r="I173" s="19"/>
    </row>
    <row r="174" spans="1:9" ht="15" customHeight="1" thickBot="1">
      <c r="A174" s="36" t="str">
        <f>نمرات!$L$1</f>
        <v>مطالعات</v>
      </c>
      <c r="B174" s="48">
        <f>نمرات!$L$9</f>
        <v>16</v>
      </c>
      <c r="C174" s="30" t="str">
        <f t="shared" si="6"/>
        <v>خوب</v>
      </c>
      <c r="D174" s="26"/>
      <c r="E174" s="16"/>
      <c r="F174" s="16"/>
      <c r="G174" s="16"/>
      <c r="H174" s="18"/>
      <c r="I174" s="19"/>
    </row>
    <row r="175" spans="1:9" ht="15" customHeight="1" thickTop="1" thickBot="1">
      <c r="A175" s="36" t="str">
        <f>نمرات!$M$1</f>
        <v>فرهنگ و هنر</v>
      </c>
      <c r="B175" s="48">
        <f>نمرات!$M$9</f>
        <v>15</v>
      </c>
      <c r="C175" s="30" t="str">
        <f t="shared" si="6"/>
        <v>متوسط</v>
      </c>
      <c r="D175" s="27" t="s">
        <v>50</v>
      </c>
      <c r="E175" s="25"/>
      <c r="F175" s="22"/>
      <c r="G175" s="22"/>
      <c r="H175" s="23"/>
      <c r="I175" s="24"/>
    </row>
    <row r="176" spans="1:9" ht="15" customHeight="1">
      <c r="A176" s="36" t="str">
        <f>نمرات!$N$1</f>
        <v>کار و فناوری</v>
      </c>
      <c r="B176" s="48">
        <f>نمرات!$N$9</f>
        <v>18</v>
      </c>
      <c r="C176" s="30" t="str">
        <f t="shared" si="6"/>
        <v>خیلی خوب</v>
      </c>
      <c r="D176" s="26"/>
      <c r="I176" s="6"/>
    </row>
    <row r="177" spans="1:9" ht="15" customHeight="1">
      <c r="A177" s="36" t="str">
        <f>نمرات!$O$1</f>
        <v>تفکر</v>
      </c>
      <c r="B177" s="48">
        <f>نمرات!$O$9</f>
        <v>20</v>
      </c>
      <c r="C177" s="30" t="str">
        <f t="shared" si="6"/>
        <v>عالی</v>
      </c>
      <c r="D177" s="26"/>
      <c r="E177" s="16"/>
      <c r="F177" s="16"/>
      <c r="G177" s="16"/>
      <c r="H177" s="18"/>
      <c r="I177" s="19"/>
    </row>
    <row r="178" spans="1:9" ht="15" customHeight="1" thickBot="1">
      <c r="A178" s="37" t="str">
        <f>نمرات!$P$1</f>
        <v>انضباط</v>
      </c>
      <c r="B178" s="49">
        <f>نمرات!$P$9</f>
        <v>20</v>
      </c>
      <c r="C178" s="31" t="str">
        <f>IF(B178&lt;10,"نیاز به مشاوره",IF(B178&lt;=12,"ضعیف",IF(B178&lt;=15,"متوسط",IF(B178&lt;=17,"خوب",IF(B178&lt;=19,"خیلی خوب",IF(B178&lt;=20,"عالی",""))))))</f>
        <v>عالی</v>
      </c>
      <c r="D178" s="26"/>
      <c r="E178" s="16"/>
      <c r="F178" s="16"/>
      <c r="G178" s="16"/>
      <c r="H178" s="18"/>
      <c r="I178" s="19"/>
    </row>
    <row r="179" spans="1:9" ht="15" customHeight="1" thickTop="1" thickBot="1">
      <c r="A179" s="20" t="s">
        <v>6</v>
      </c>
      <c r="B179" s="40">
        <f>SUM(B164:B177)</f>
        <v>195</v>
      </c>
      <c r="C179" s="21"/>
      <c r="D179" s="38" t="s">
        <v>19</v>
      </c>
      <c r="E179" s="39">
        <f>ROUND(AVERAGE(B164:B177),2)</f>
        <v>15</v>
      </c>
      <c r="F179" s="28"/>
      <c r="G179" s="12" t="s">
        <v>54</v>
      </c>
      <c r="H179" s="12" t="s">
        <v>11</v>
      </c>
      <c r="I179" s="46">
        <f>نمرات!$U$9</f>
        <v>23</v>
      </c>
    </row>
    <row r="180" spans="1:9" ht="15" customHeight="1" thickBot="1">
      <c r="A180" s="45" t="s">
        <v>52</v>
      </c>
      <c r="B180" s="89"/>
      <c r="C180" s="89"/>
      <c r="D180" s="89"/>
      <c r="E180" s="89"/>
      <c r="F180" s="89"/>
      <c r="G180" s="89"/>
      <c r="H180" s="94"/>
      <c r="I180" s="95"/>
    </row>
    <row r="181" spans="1:9" ht="15" customHeight="1">
      <c r="A181" s="96" t="str">
        <f>مشخصات!$B$8</f>
        <v>سلامتی و موفقیت شما آرزوی ماست</v>
      </c>
      <c r="B181" s="97"/>
      <c r="C181" s="97"/>
      <c r="D181" s="97"/>
      <c r="E181" s="97"/>
      <c r="F181" s="97"/>
      <c r="G181" s="97"/>
      <c r="H181" s="97"/>
      <c r="I181" s="98"/>
    </row>
    <row r="182" spans="1:9" ht="15" customHeight="1" thickBot="1">
      <c r="A182" s="99"/>
      <c r="B182" s="100"/>
      <c r="C182" s="100"/>
      <c r="D182" s="100"/>
      <c r="E182" s="100"/>
      <c r="F182" s="100"/>
      <c r="G182" s="100"/>
      <c r="H182" s="100"/>
      <c r="I182" s="101"/>
    </row>
    <row r="183" spans="1:9" ht="15" customHeight="1" thickTop="1">
      <c r="A183" s="90"/>
      <c r="B183" s="90"/>
      <c r="C183" s="90"/>
      <c r="D183" s="90"/>
      <c r="E183" s="90"/>
      <c r="F183" s="90"/>
      <c r="G183" s="90"/>
      <c r="H183" s="102"/>
      <c r="I183" s="103"/>
    </row>
    <row r="184" spans="1:9" ht="15" customHeight="1">
      <c r="A184" s="90"/>
      <c r="B184" s="90"/>
      <c r="C184" s="90"/>
      <c r="D184" s="90"/>
      <c r="E184" s="90"/>
      <c r="F184" s="90"/>
      <c r="G184" s="90"/>
      <c r="H184" s="91"/>
      <c r="I184" s="92"/>
    </row>
    <row r="185" spans="1:9" ht="15" customHeight="1">
      <c r="A185" s="88"/>
      <c r="B185" s="88"/>
      <c r="C185" s="88"/>
      <c r="D185" s="88"/>
      <c r="E185" s="88"/>
      <c r="F185" s="88"/>
      <c r="G185" s="88"/>
      <c r="H185" s="88"/>
      <c r="I185" s="88"/>
    </row>
    <row r="186" spans="1:9" ht="15" customHeight="1">
      <c r="B186" s="2"/>
      <c r="C186" s="2"/>
      <c r="D186" s="2"/>
    </row>
    <row r="187" spans="1:9" ht="15" customHeight="1">
      <c r="B187" s="2"/>
      <c r="C187" s="2"/>
      <c r="D187" s="2"/>
      <c r="H187" s="2"/>
      <c r="I187" s="2"/>
    </row>
    <row r="188" spans="1:9" ht="15" customHeight="1" thickBot="1">
      <c r="B188" s="2"/>
      <c r="C188" s="2"/>
      <c r="D188" s="2"/>
      <c r="H188" s="2"/>
      <c r="I188" s="2"/>
    </row>
    <row r="189" spans="1:9" ht="15" customHeight="1" thickTop="1">
      <c r="A189" s="116" t="str">
        <f>مشخصات!$B$2</f>
        <v>ناحیه 2</v>
      </c>
      <c r="B189" s="117"/>
      <c r="C189" s="118"/>
      <c r="D189" s="119" t="s">
        <v>44</v>
      </c>
      <c r="E189" s="104" t="str">
        <f>مشخصات!$B$3</f>
        <v>میان نوبت اول</v>
      </c>
      <c r="F189" s="122" t="s">
        <v>53</v>
      </c>
      <c r="G189" s="124" t="str">
        <f>مشخصات!$B$4</f>
        <v>1400-1401</v>
      </c>
      <c r="H189" s="104" t="s">
        <v>43</v>
      </c>
      <c r="I189" s="106" t="str">
        <f>مشخصات!$B$6</f>
        <v>هفتم</v>
      </c>
    </row>
    <row r="190" spans="1:9" ht="15" customHeight="1" thickBot="1">
      <c r="A190" s="108" t="str">
        <f>مشخصات!$B$1</f>
        <v>دبيرستان خدایی</v>
      </c>
      <c r="B190" s="109"/>
      <c r="C190" s="110"/>
      <c r="D190" s="120"/>
      <c r="E190" s="121"/>
      <c r="F190" s="123"/>
      <c r="G190" s="125"/>
      <c r="H190" s="105"/>
      <c r="I190" s="107"/>
    </row>
    <row r="191" spans="1:9" ht="15" customHeight="1" thickTop="1" thickBot="1">
      <c r="A191" s="13" t="s">
        <v>8</v>
      </c>
      <c r="B191" s="14" t="s">
        <v>51</v>
      </c>
      <c r="C191" s="15" t="s">
        <v>49</v>
      </c>
      <c r="D191" s="42" t="s">
        <v>9</v>
      </c>
      <c r="E191" s="111" t="str">
        <f>نمرات!$A$10</f>
        <v>تركمان پری-ابوالفضل</v>
      </c>
      <c r="F191" s="112"/>
      <c r="G191" s="112"/>
      <c r="H191" s="43" t="s">
        <v>10</v>
      </c>
      <c r="I191" s="44">
        <f>مشخصات!$B$7</f>
        <v>801</v>
      </c>
    </row>
    <row r="192" spans="1:9" ht="15" customHeight="1" thickTop="1">
      <c r="A192" s="35" t="str">
        <f>نمرات!$B$1</f>
        <v>قرآن</v>
      </c>
      <c r="B192" s="47">
        <f>نمرات!$B$10</f>
        <v>17</v>
      </c>
      <c r="C192" s="29" t="str">
        <f>IF(B192&lt;10,"تجدید",IF(B192&lt;=12,"ضعیف",IF(B192&lt;=15,"متوسط",IF(B192&lt;=17,"خوب",IF(B192&lt;=19,"خیلی خوب",IF(B192&lt;=20,"عالی",""))))))</f>
        <v>خوب</v>
      </c>
      <c r="D192" s="41"/>
      <c r="E192" s="113"/>
      <c r="F192" s="114"/>
      <c r="G192" s="114"/>
      <c r="H192" s="114"/>
      <c r="I192" s="115"/>
    </row>
    <row r="193" spans="1:9" ht="15" customHeight="1">
      <c r="A193" s="36" t="str">
        <f>نمرات!$C$1</f>
        <v xml:space="preserve">معارف اسلامی </v>
      </c>
      <c r="B193" s="48">
        <f>نمرات!$C$10</f>
        <v>15</v>
      </c>
      <c r="C193" s="30" t="str">
        <f t="shared" ref="C193:C205" si="7">IF(B193&lt;10,"تجدید",IF(B193&lt;=12,"ضعیف",IF(B193&lt;=15,"متوسط",IF(B193&lt;=17,"خوب",IF(B193&lt;=19,"خیلی خوب",IF(B193&lt;=20,"عالی",""))))))</f>
        <v>متوسط</v>
      </c>
      <c r="D193" s="26"/>
      <c r="E193" s="16"/>
      <c r="F193" s="17"/>
      <c r="G193" s="16"/>
      <c r="H193" s="18"/>
      <c r="I193" s="19"/>
    </row>
    <row r="194" spans="1:9" ht="15" customHeight="1">
      <c r="A194" s="36" t="str">
        <f>نمرات!$D$1</f>
        <v>قرائت فارسی</v>
      </c>
      <c r="B194" s="48">
        <f>نمرات!$D$10</f>
        <v>17</v>
      </c>
      <c r="C194" s="30" t="str">
        <f t="shared" si="7"/>
        <v>خوب</v>
      </c>
      <c r="D194" s="26"/>
      <c r="E194" s="16"/>
      <c r="F194" s="16"/>
      <c r="G194" s="16"/>
      <c r="H194" s="18"/>
      <c r="I194" s="19"/>
    </row>
    <row r="195" spans="1:9" ht="15" customHeight="1">
      <c r="A195" s="36" t="str">
        <f>نمرات!$E$1</f>
        <v>املاء</v>
      </c>
      <c r="B195" s="48">
        <f>نمرات!$E$10</f>
        <v>17</v>
      </c>
      <c r="C195" s="30" t="str">
        <f t="shared" si="7"/>
        <v>خوب</v>
      </c>
      <c r="D195" s="26"/>
      <c r="E195" s="16"/>
      <c r="F195" s="16"/>
      <c r="G195" s="16"/>
      <c r="H195" s="18"/>
      <c r="I195" s="19"/>
    </row>
    <row r="196" spans="1:9" ht="15" customHeight="1">
      <c r="A196" s="36" t="str">
        <f>نمرات!$F$1</f>
        <v>انشاء</v>
      </c>
      <c r="B196" s="48">
        <f>نمرات!$F$10</f>
        <v>17</v>
      </c>
      <c r="C196" s="30" t="str">
        <f t="shared" si="7"/>
        <v>خوب</v>
      </c>
      <c r="D196" s="26"/>
      <c r="E196" s="16"/>
      <c r="F196" s="16"/>
      <c r="G196" s="16"/>
      <c r="H196" s="18"/>
      <c r="I196" s="19"/>
    </row>
    <row r="197" spans="1:9" ht="15" customHeight="1">
      <c r="A197" s="36" t="str">
        <f>نمرات!$G$1</f>
        <v>عربی</v>
      </c>
      <c r="B197" s="48">
        <f>نمرات!$G$10</f>
        <v>18</v>
      </c>
      <c r="C197" s="30" t="str">
        <f t="shared" si="7"/>
        <v>خیلی خوب</v>
      </c>
      <c r="D197" s="26"/>
      <c r="E197" s="16"/>
      <c r="F197" s="16"/>
      <c r="G197" s="16"/>
      <c r="H197" s="18"/>
      <c r="I197" s="19"/>
    </row>
    <row r="198" spans="1:9" ht="15" customHeight="1">
      <c r="A198" s="36" t="str">
        <f>نمرات!$H$1</f>
        <v>زبان انگلیسی</v>
      </c>
      <c r="B198" s="48">
        <f>نمرات!$H$10</f>
        <v>20</v>
      </c>
      <c r="C198" s="30" t="str">
        <f t="shared" si="7"/>
        <v>عالی</v>
      </c>
      <c r="D198" s="26"/>
      <c r="E198" s="16"/>
      <c r="F198" s="16"/>
      <c r="G198" s="16"/>
      <c r="H198" s="18"/>
      <c r="I198" s="19"/>
    </row>
    <row r="199" spans="1:9" ht="15" customHeight="1">
      <c r="A199" s="36" t="str">
        <f>نمرات!$I$1</f>
        <v>علوم تجربی</v>
      </c>
      <c r="B199" s="48">
        <f>نمرات!$I$10</f>
        <v>18</v>
      </c>
      <c r="C199" s="30" t="str">
        <f t="shared" si="7"/>
        <v>خیلی خوب</v>
      </c>
      <c r="D199" s="26"/>
      <c r="E199" s="16"/>
      <c r="F199" s="16"/>
      <c r="G199" s="16"/>
      <c r="H199" s="18"/>
      <c r="I199" s="19"/>
    </row>
    <row r="200" spans="1:9" ht="15" customHeight="1">
      <c r="A200" s="36" t="str">
        <f>نمرات!$J$1</f>
        <v>ریاضی</v>
      </c>
      <c r="B200" s="48">
        <f>نمرات!$J$10</f>
        <v>8</v>
      </c>
      <c r="C200" s="30" t="str">
        <f t="shared" si="7"/>
        <v>تجدید</v>
      </c>
      <c r="D200" s="26"/>
      <c r="E200" s="16"/>
      <c r="F200" s="16"/>
      <c r="G200" s="16"/>
      <c r="H200" s="18"/>
      <c r="I200" s="19"/>
    </row>
    <row r="201" spans="1:9" ht="15" customHeight="1">
      <c r="A201" s="36" t="str">
        <f>نمرات!$K$1</f>
        <v>تربیت بدنی</v>
      </c>
      <c r="B201" s="48">
        <f>نمرات!$K$10</f>
        <v>20</v>
      </c>
      <c r="C201" s="30" t="str">
        <f t="shared" si="7"/>
        <v>عالی</v>
      </c>
      <c r="D201" s="26"/>
      <c r="E201" s="16"/>
      <c r="F201" s="16"/>
      <c r="G201" s="16"/>
      <c r="H201" s="18"/>
      <c r="I201" s="19"/>
    </row>
    <row r="202" spans="1:9" ht="15" customHeight="1" thickBot="1">
      <c r="A202" s="36" t="str">
        <f>نمرات!$L$1</f>
        <v>مطالعات</v>
      </c>
      <c r="B202" s="48">
        <f>نمرات!$L$10</f>
        <v>18</v>
      </c>
      <c r="C202" s="30" t="str">
        <f t="shared" si="7"/>
        <v>خیلی خوب</v>
      </c>
      <c r="D202" s="26"/>
      <c r="E202" s="16"/>
      <c r="F202" s="16"/>
      <c r="G202" s="16"/>
      <c r="H202" s="18"/>
      <c r="I202" s="19"/>
    </row>
    <row r="203" spans="1:9" ht="15" customHeight="1" thickTop="1" thickBot="1">
      <c r="A203" s="36" t="str">
        <f>نمرات!$M$1</f>
        <v>فرهنگ و هنر</v>
      </c>
      <c r="B203" s="48">
        <f>نمرات!$M$10</f>
        <v>16</v>
      </c>
      <c r="C203" s="30" t="str">
        <f t="shared" si="7"/>
        <v>خوب</v>
      </c>
      <c r="D203" s="27" t="s">
        <v>50</v>
      </c>
      <c r="E203" s="25"/>
      <c r="F203" s="22"/>
      <c r="G203" s="22"/>
      <c r="H203" s="23"/>
      <c r="I203" s="24"/>
    </row>
    <row r="204" spans="1:9" ht="15" customHeight="1">
      <c r="A204" s="36" t="str">
        <f>نمرات!$N$1</f>
        <v>کار و فناوری</v>
      </c>
      <c r="B204" s="48">
        <f>نمرات!$N$10</f>
        <v>20</v>
      </c>
      <c r="C204" s="30" t="str">
        <f t="shared" si="7"/>
        <v>عالی</v>
      </c>
      <c r="D204" s="26"/>
      <c r="I204" s="6"/>
    </row>
    <row r="205" spans="1:9" ht="15" customHeight="1">
      <c r="A205" s="36" t="str">
        <f>نمرات!$O$1</f>
        <v>تفکر</v>
      </c>
      <c r="B205" s="48">
        <f>نمرات!$O$10</f>
        <v>20</v>
      </c>
      <c r="C205" s="30" t="str">
        <f t="shared" si="7"/>
        <v>عالی</v>
      </c>
      <c r="D205" s="26"/>
      <c r="E205" s="16"/>
      <c r="F205" s="16"/>
      <c r="G205" s="16"/>
      <c r="H205" s="18"/>
      <c r="I205" s="19"/>
    </row>
    <row r="206" spans="1:9" ht="15" customHeight="1" thickBot="1">
      <c r="A206" s="37" t="str">
        <f>نمرات!$P$1</f>
        <v>انضباط</v>
      </c>
      <c r="B206" s="49">
        <f>نمرات!$P$10</f>
        <v>20</v>
      </c>
      <c r="C206" s="31" t="str">
        <f>IF(B206&lt;10,"نیاز به مشاوره",IF(B206&lt;=12,"ضعیف",IF(B206&lt;=15,"متوسط",IF(B206&lt;=17,"خوب",IF(B206&lt;=19,"خیلی خوب",IF(B206&lt;=20,"عالی",""))))))</f>
        <v>عالی</v>
      </c>
      <c r="D206" s="26"/>
      <c r="E206" s="16"/>
      <c r="F206" s="16"/>
      <c r="G206" s="16"/>
      <c r="H206" s="18"/>
      <c r="I206" s="19"/>
    </row>
    <row r="207" spans="1:9" ht="15" customHeight="1" thickTop="1" thickBot="1">
      <c r="A207" s="20" t="s">
        <v>6</v>
      </c>
      <c r="B207" s="40">
        <f>SUM(B192:B205)</f>
        <v>241</v>
      </c>
      <c r="C207" s="21"/>
      <c r="D207" s="38" t="s">
        <v>19</v>
      </c>
      <c r="E207" s="39">
        <f>ROUND(AVERAGE(B192:B205),2)</f>
        <v>17.21</v>
      </c>
      <c r="F207" s="28"/>
      <c r="G207" s="12" t="s">
        <v>54</v>
      </c>
      <c r="H207" s="12" t="s">
        <v>11</v>
      </c>
      <c r="I207" s="46">
        <f>نمرات!$U$10</f>
        <v>10</v>
      </c>
    </row>
    <row r="208" spans="1:9" ht="15" customHeight="1" thickBot="1">
      <c r="A208" s="45" t="s">
        <v>52</v>
      </c>
      <c r="B208" s="89"/>
      <c r="C208" s="89"/>
      <c r="D208" s="89"/>
      <c r="E208" s="89"/>
      <c r="F208" s="89"/>
      <c r="G208" s="89"/>
      <c r="H208" s="94"/>
      <c r="I208" s="95"/>
    </row>
    <row r="209" spans="1:9" ht="15" customHeight="1">
      <c r="A209" s="96" t="str">
        <f>مشخصات!$B$8</f>
        <v>سلامتی و موفقیت شما آرزوی ماست</v>
      </c>
      <c r="B209" s="97"/>
      <c r="C209" s="97"/>
      <c r="D209" s="97"/>
      <c r="E209" s="97"/>
      <c r="F209" s="97"/>
      <c r="G209" s="97"/>
      <c r="H209" s="97"/>
      <c r="I209" s="98"/>
    </row>
    <row r="210" spans="1:9" ht="15" customHeight="1" thickBot="1">
      <c r="A210" s="99"/>
      <c r="B210" s="100"/>
      <c r="C210" s="100"/>
      <c r="D210" s="100"/>
      <c r="E210" s="100"/>
      <c r="F210" s="100"/>
      <c r="G210" s="100"/>
      <c r="H210" s="100"/>
      <c r="I210" s="101"/>
    </row>
    <row r="211" spans="1:9" ht="15" customHeight="1" thickTop="1">
      <c r="A211" s="90"/>
      <c r="B211" s="90"/>
      <c r="C211" s="90"/>
      <c r="D211" s="90"/>
      <c r="E211" s="90"/>
      <c r="F211" s="90"/>
      <c r="G211" s="90"/>
      <c r="H211" s="102"/>
      <c r="I211" s="103"/>
    </row>
    <row r="212" spans="1:9" ht="15" customHeight="1">
      <c r="B212" s="2"/>
      <c r="C212" s="2"/>
      <c r="D212" s="2"/>
      <c r="H212" s="2"/>
      <c r="I212" s="2"/>
    </row>
    <row r="213" spans="1:9" ht="15" customHeight="1" thickBot="1"/>
    <row r="214" spans="1:9" ht="15" customHeight="1" thickTop="1">
      <c r="A214" s="116" t="str">
        <f>مشخصات!$B$2</f>
        <v>ناحیه 2</v>
      </c>
      <c r="B214" s="117"/>
      <c r="C214" s="118"/>
      <c r="D214" s="119" t="s">
        <v>44</v>
      </c>
      <c r="E214" s="104" t="str">
        <f>مشخصات!$B$3</f>
        <v>میان نوبت اول</v>
      </c>
      <c r="F214" s="122" t="s">
        <v>53</v>
      </c>
      <c r="G214" s="124" t="str">
        <f>مشخصات!$B$4</f>
        <v>1400-1401</v>
      </c>
      <c r="H214" s="104" t="s">
        <v>43</v>
      </c>
      <c r="I214" s="106" t="str">
        <f>مشخصات!$B$6</f>
        <v>هفتم</v>
      </c>
    </row>
    <row r="215" spans="1:9" ht="15" customHeight="1" thickBot="1">
      <c r="A215" s="108" t="str">
        <f>مشخصات!$B$1</f>
        <v>دبيرستان خدایی</v>
      </c>
      <c r="B215" s="109"/>
      <c r="C215" s="110"/>
      <c r="D215" s="120"/>
      <c r="E215" s="121"/>
      <c r="F215" s="123"/>
      <c r="G215" s="125"/>
      <c r="H215" s="105"/>
      <c r="I215" s="107"/>
    </row>
    <row r="216" spans="1:9" ht="15" customHeight="1" thickTop="1" thickBot="1">
      <c r="A216" s="13" t="s">
        <v>8</v>
      </c>
      <c r="B216" s="14" t="s">
        <v>51</v>
      </c>
      <c r="C216" s="15" t="s">
        <v>49</v>
      </c>
      <c r="D216" s="42" t="s">
        <v>9</v>
      </c>
      <c r="E216" s="111" t="str">
        <f>نمرات!$A$11</f>
        <v>جانی-مهدی</v>
      </c>
      <c r="F216" s="112"/>
      <c r="G216" s="112"/>
      <c r="H216" s="43" t="s">
        <v>10</v>
      </c>
      <c r="I216" s="44">
        <f>مشخصات!$B$7</f>
        <v>801</v>
      </c>
    </row>
    <row r="217" spans="1:9" ht="15" customHeight="1" thickTop="1">
      <c r="A217" s="35" t="str">
        <f>نمرات!$B$1</f>
        <v>قرآن</v>
      </c>
      <c r="B217" s="47">
        <f>نمرات!$B$11</f>
        <v>10</v>
      </c>
      <c r="C217" s="29" t="str">
        <f>IF(B217&lt;10,"تجدید",IF(B217&lt;=12,"ضعیف",IF(B217&lt;=15,"متوسط",IF(B217&lt;=17,"خوب",IF(B217&lt;=19,"خیلی خوب",IF(B217&lt;=20,"عالی",""))))))</f>
        <v>ضعیف</v>
      </c>
      <c r="D217" s="41"/>
      <c r="E217" s="113"/>
      <c r="F217" s="114"/>
      <c r="G217" s="114"/>
      <c r="H217" s="114"/>
      <c r="I217" s="115"/>
    </row>
    <row r="218" spans="1:9" ht="15" customHeight="1">
      <c r="A218" s="36" t="str">
        <f>نمرات!$C$1</f>
        <v xml:space="preserve">معارف اسلامی </v>
      </c>
      <c r="B218" s="48">
        <f>نمرات!$C$11</f>
        <v>18</v>
      </c>
      <c r="C218" s="30" t="str">
        <f t="shared" ref="C218:C230" si="8">IF(B218&lt;10,"تجدید",IF(B218&lt;=12,"ضعیف",IF(B218&lt;=15,"متوسط",IF(B218&lt;=17,"خوب",IF(B218&lt;=19,"خیلی خوب",IF(B218&lt;=20,"عالی",""))))))</f>
        <v>خیلی خوب</v>
      </c>
      <c r="D218" s="26"/>
      <c r="E218" s="16"/>
      <c r="F218" s="17"/>
      <c r="G218" s="16"/>
      <c r="H218" s="18"/>
      <c r="I218" s="19"/>
    </row>
    <row r="219" spans="1:9" ht="15" customHeight="1">
      <c r="A219" s="36" t="str">
        <f>نمرات!$D$1</f>
        <v>قرائت فارسی</v>
      </c>
      <c r="B219" s="48">
        <f>نمرات!$D$11</f>
        <v>10</v>
      </c>
      <c r="C219" s="30" t="str">
        <f t="shared" si="8"/>
        <v>ضعیف</v>
      </c>
      <c r="D219" s="26"/>
      <c r="E219" s="16"/>
      <c r="F219" s="16"/>
      <c r="G219" s="16"/>
      <c r="H219" s="18"/>
      <c r="I219" s="19"/>
    </row>
    <row r="220" spans="1:9" ht="15" customHeight="1">
      <c r="A220" s="36" t="str">
        <f>نمرات!$E$1</f>
        <v>املاء</v>
      </c>
      <c r="B220" s="48">
        <f>نمرات!$E$11</f>
        <v>10</v>
      </c>
      <c r="C220" s="30" t="str">
        <f t="shared" si="8"/>
        <v>ضعیف</v>
      </c>
      <c r="D220" s="26"/>
      <c r="E220" s="16"/>
      <c r="F220" s="16"/>
      <c r="G220" s="16"/>
      <c r="H220" s="18"/>
      <c r="I220" s="19"/>
    </row>
    <row r="221" spans="1:9" ht="15" customHeight="1">
      <c r="A221" s="36" t="str">
        <f>نمرات!$F$1</f>
        <v>انشاء</v>
      </c>
      <c r="B221" s="48">
        <f>نمرات!$F$11</f>
        <v>10</v>
      </c>
      <c r="C221" s="30" t="str">
        <f t="shared" si="8"/>
        <v>ضعیف</v>
      </c>
      <c r="D221" s="26"/>
      <c r="E221" s="16"/>
      <c r="F221" s="16"/>
      <c r="G221" s="16"/>
      <c r="H221" s="18"/>
      <c r="I221" s="19"/>
    </row>
    <row r="222" spans="1:9" ht="15" customHeight="1">
      <c r="A222" s="36" t="str">
        <f>نمرات!$G$1</f>
        <v>عربی</v>
      </c>
      <c r="B222" s="48" t="str">
        <f>نمرات!$G$11</f>
        <v>-</v>
      </c>
      <c r="C222" s="30" t="str">
        <f t="shared" si="8"/>
        <v/>
      </c>
      <c r="D222" s="26"/>
      <c r="E222" s="16"/>
      <c r="F222" s="16"/>
      <c r="G222" s="16"/>
      <c r="H222" s="18"/>
      <c r="I222" s="19"/>
    </row>
    <row r="223" spans="1:9" ht="15" customHeight="1">
      <c r="A223" s="36" t="str">
        <f>نمرات!$H$1</f>
        <v>زبان انگلیسی</v>
      </c>
      <c r="B223" s="48">
        <f>نمرات!$H$11</f>
        <v>5</v>
      </c>
      <c r="C223" s="30" t="str">
        <f t="shared" si="8"/>
        <v>تجدید</v>
      </c>
      <c r="D223" s="26"/>
      <c r="E223" s="16"/>
      <c r="F223" s="16"/>
      <c r="G223" s="16"/>
      <c r="H223" s="18"/>
      <c r="I223" s="19"/>
    </row>
    <row r="224" spans="1:9" ht="15" customHeight="1">
      <c r="A224" s="36" t="str">
        <f>نمرات!$I$1</f>
        <v>علوم تجربی</v>
      </c>
      <c r="B224" s="48">
        <f>نمرات!$I$11</f>
        <v>10</v>
      </c>
      <c r="C224" s="30" t="str">
        <f t="shared" si="8"/>
        <v>ضعیف</v>
      </c>
      <c r="D224" s="26"/>
      <c r="E224" s="16"/>
      <c r="F224" s="16"/>
      <c r="G224" s="16"/>
      <c r="H224" s="18"/>
      <c r="I224" s="19"/>
    </row>
    <row r="225" spans="1:9" ht="15" customHeight="1">
      <c r="A225" s="36" t="str">
        <f>نمرات!$J$1</f>
        <v>ریاضی</v>
      </c>
      <c r="B225" s="48">
        <f>نمرات!$J$11</f>
        <v>0</v>
      </c>
      <c r="C225" s="30" t="str">
        <f t="shared" si="8"/>
        <v>تجدید</v>
      </c>
      <c r="D225" s="26"/>
      <c r="E225" s="16"/>
      <c r="F225" s="16"/>
      <c r="G225" s="16"/>
      <c r="H225" s="18"/>
      <c r="I225" s="19"/>
    </row>
    <row r="226" spans="1:9" ht="15" customHeight="1">
      <c r="A226" s="36" t="str">
        <f>نمرات!$K$1</f>
        <v>تربیت بدنی</v>
      </c>
      <c r="B226" s="48">
        <f>نمرات!$K$11</f>
        <v>20</v>
      </c>
      <c r="C226" s="30" t="str">
        <f t="shared" si="8"/>
        <v>عالی</v>
      </c>
      <c r="D226" s="26"/>
      <c r="E226" s="16"/>
      <c r="F226" s="16"/>
      <c r="G226" s="16"/>
      <c r="H226" s="18"/>
      <c r="I226" s="19"/>
    </row>
    <row r="227" spans="1:9" ht="15" customHeight="1" thickBot="1">
      <c r="A227" s="36" t="str">
        <f>نمرات!$L$1</f>
        <v>مطالعات</v>
      </c>
      <c r="B227" s="48" t="str">
        <f>نمرات!$L$11</f>
        <v>-</v>
      </c>
      <c r="C227" s="30" t="str">
        <f t="shared" si="8"/>
        <v/>
      </c>
      <c r="D227" s="26"/>
      <c r="E227" s="16"/>
      <c r="F227" s="16"/>
      <c r="G227" s="16"/>
      <c r="H227" s="18"/>
      <c r="I227" s="19"/>
    </row>
    <row r="228" spans="1:9" ht="15" customHeight="1" thickTop="1" thickBot="1">
      <c r="A228" s="36" t="str">
        <f>نمرات!$M$1</f>
        <v>فرهنگ و هنر</v>
      </c>
      <c r="B228" s="48" t="str">
        <f>نمرات!$M$11</f>
        <v>-</v>
      </c>
      <c r="C228" s="30" t="str">
        <f t="shared" si="8"/>
        <v/>
      </c>
      <c r="D228" s="27" t="s">
        <v>50</v>
      </c>
      <c r="E228" s="25"/>
      <c r="F228" s="22"/>
      <c r="G228" s="22"/>
      <c r="H228" s="23"/>
      <c r="I228" s="24"/>
    </row>
    <row r="229" spans="1:9" ht="15" customHeight="1">
      <c r="A229" s="36" t="str">
        <f>نمرات!$N$1</f>
        <v>کار و فناوری</v>
      </c>
      <c r="B229" s="48">
        <f>نمرات!$N$11</f>
        <v>17</v>
      </c>
      <c r="C229" s="30" t="str">
        <f t="shared" si="8"/>
        <v>خوب</v>
      </c>
      <c r="D229" s="26"/>
      <c r="I229" s="6"/>
    </row>
    <row r="230" spans="1:9" ht="15" customHeight="1">
      <c r="A230" s="36" t="str">
        <f>نمرات!$O$1</f>
        <v>تفکر</v>
      </c>
      <c r="B230" s="48">
        <f>نمرات!$O$11</f>
        <v>20</v>
      </c>
      <c r="C230" s="30" t="str">
        <f t="shared" si="8"/>
        <v>عالی</v>
      </c>
      <c r="D230" s="26"/>
      <c r="E230" s="16"/>
      <c r="F230" s="16"/>
      <c r="G230" s="16"/>
      <c r="H230" s="18"/>
      <c r="I230" s="19"/>
    </row>
    <row r="231" spans="1:9" ht="15" customHeight="1" thickBot="1">
      <c r="A231" s="37" t="str">
        <f>نمرات!$P$1</f>
        <v>انضباط</v>
      </c>
      <c r="B231" s="49">
        <f>نمرات!$P$11</f>
        <v>20</v>
      </c>
      <c r="C231" s="31" t="str">
        <f>IF(B231&lt;10,"نیاز به مشاوره",IF(B231&lt;=12,"ضعیف",IF(B231&lt;=15,"متوسط",IF(B231&lt;=17,"خوب",IF(B231&lt;=19,"خیلی خوب",IF(B231&lt;=20,"عالی",""))))))</f>
        <v>عالی</v>
      </c>
      <c r="D231" s="26"/>
      <c r="E231" s="16"/>
      <c r="F231" s="16"/>
      <c r="G231" s="16"/>
      <c r="H231" s="18"/>
      <c r="I231" s="19"/>
    </row>
    <row r="232" spans="1:9" ht="15" customHeight="1" thickTop="1" thickBot="1">
      <c r="A232" s="20" t="s">
        <v>6</v>
      </c>
      <c r="B232" s="40">
        <f>SUM(B217:B230)</f>
        <v>130</v>
      </c>
      <c r="C232" s="21"/>
      <c r="D232" s="38" t="s">
        <v>19</v>
      </c>
      <c r="E232" s="39">
        <f>ROUND(AVERAGE(B217:B230),2)</f>
        <v>11.82</v>
      </c>
      <c r="F232" s="28"/>
      <c r="G232" s="12" t="s">
        <v>54</v>
      </c>
      <c r="H232" s="12" t="s">
        <v>11</v>
      </c>
      <c r="I232" s="46">
        <f>نمرات!$U$11</f>
        <v>30</v>
      </c>
    </row>
    <row r="233" spans="1:9" ht="15" customHeight="1" thickBot="1">
      <c r="A233" s="45" t="s">
        <v>52</v>
      </c>
      <c r="B233" s="89"/>
      <c r="C233" s="89"/>
      <c r="D233" s="89"/>
      <c r="E233" s="89"/>
      <c r="F233" s="89"/>
      <c r="G233" s="89"/>
      <c r="H233" s="94"/>
      <c r="I233" s="95"/>
    </row>
    <row r="234" spans="1:9" ht="15" customHeight="1">
      <c r="A234" s="96" t="str">
        <f>مشخصات!$B$8</f>
        <v>سلامتی و موفقیت شما آرزوی ماست</v>
      </c>
      <c r="B234" s="97"/>
      <c r="C234" s="97"/>
      <c r="D234" s="97"/>
      <c r="E234" s="97"/>
      <c r="F234" s="97"/>
      <c r="G234" s="97"/>
      <c r="H234" s="97"/>
      <c r="I234" s="98"/>
    </row>
    <row r="235" spans="1:9" ht="15" customHeight="1" thickBot="1">
      <c r="A235" s="99"/>
      <c r="B235" s="100"/>
      <c r="C235" s="100"/>
      <c r="D235" s="100"/>
      <c r="E235" s="100"/>
      <c r="F235" s="100"/>
      <c r="G235" s="100"/>
      <c r="H235" s="100"/>
      <c r="I235" s="101"/>
    </row>
    <row r="236" spans="1:9" ht="15" customHeight="1" thickTop="1">
      <c r="A236" s="90"/>
      <c r="B236" s="90"/>
      <c r="C236" s="90"/>
      <c r="D236" s="90"/>
      <c r="E236" s="90"/>
      <c r="F236" s="90"/>
      <c r="G236" s="90"/>
      <c r="H236" s="102"/>
      <c r="I236" s="103"/>
    </row>
    <row r="237" spans="1:9" ht="15" customHeight="1">
      <c r="A237" s="90"/>
      <c r="B237" s="90"/>
      <c r="C237" s="90"/>
      <c r="D237" s="90"/>
      <c r="E237" s="90"/>
      <c r="F237" s="90"/>
      <c r="G237" s="90"/>
      <c r="H237" s="91"/>
      <c r="I237" s="92"/>
    </row>
    <row r="238" spans="1:9" ht="15" customHeight="1">
      <c r="A238" s="88"/>
      <c r="B238" s="88"/>
      <c r="C238" s="88"/>
      <c r="D238" s="88"/>
      <c r="E238" s="88"/>
      <c r="F238" s="88"/>
      <c r="G238" s="88"/>
      <c r="H238" s="88"/>
      <c r="I238" s="88"/>
    </row>
    <row r="239" spans="1:9" ht="15" customHeight="1">
      <c r="B239" s="2"/>
      <c r="C239" s="2"/>
      <c r="D239" s="2"/>
    </row>
    <row r="240" spans="1:9" ht="15" customHeight="1">
      <c r="B240" s="2"/>
      <c r="C240" s="2"/>
      <c r="D240" s="2"/>
      <c r="H240" s="2"/>
      <c r="I240" s="2"/>
    </row>
    <row r="241" spans="1:9" ht="15" customHeight="1" thickBot="1">
      <c r="B241" s="2"/>
      <c r="C241" s="2"/>
      <c r="D241" s="2"/>
      <c r="H241" s="2"/>
      <c r="I241" s="2"/>
    </row>
    <row r="242" spans="1:9" ht="15" customHeight="1" thickTop="1">
      <c r="A242" s="116" t="str">
        <f>مشخصات!$B$2</f>
        <v>ناحیه 2</v>
      </c>
      <c r="B242" s="117"/>
      <c r="C242" s="118"/>
      <c r="D242" s="119" t="s">
        <v>44</v>
      </c>
      <c r="E242" s="104" t="str">
        <f>مشخصات!$B$3</f>
        <v>میان نوبت اول</v>
      </c>
      <c r="F242" s="122" t="s">
        <v>53</v>
      </c>
      <c r="G242" s="124" t="str">
        <f>مشخصات!$B$4</f>
        <v>1400-1401</v>
      </c>
      <c r="H242" s="104" t="s">
        <v>43</v>
      </c>
      <c r="I242" s="106" t="str">
        <f>مشخصات!$B$6</f>
        <v>هفتم</v>
      </c>
    </row>
    <row r="243" spans="1:9" ht="15" customHeight="1" thickBot="1">
      <c r="A243" s="108" t="str">
        <f>مشخصات!$B$1</f>
        <v>دبيرستان خدایی</v>
      </c>
      <c r="B243" s="109"/>
      <c r="C243" s="110"/>
      <c r="D243" s="120"/>
      <c r="E243" s="121"/>
      <c r="F243" s="123"/>
      <c r="G243" s="125"/>
      <c r="H243" s="105"/>
      <c r="I243" s="107"/>
    </row>
    <row r="244" spans="1:9" ht="15" customHeight="1" thickTop="1" thickBot="1">
      <c r="A244" s="13" t="s">
        <v>8</v>
      </c>
      <c r="B244" s="14" t="s">
        <v>51</v>
      </c>
      <c r="C244" s="15" t="s">
        <v>49</v>
      </c>
      <c r="D244" s="42" t="s">
        <v>9</v>
      </c>
      <c r="E244" s="111" t="str">
        <f>نمرات!$A$12</f>
        <v>جدی مشتقین-مهدی</v>
      </c>
      <c r="F244" s="112"/>
      <c r="G244" s="112"/>
      <c r="H244" s="43" t="s">
        <v>10</v>
      </c>
      <c r="I244" s="44">
        <f>مشخصات!$B$7</f>
        <v>801</v>
      </c>
    </row>
    <row r="245" spans="1:9" ht="15" customHeight="1" thickTop="1">
      <c r="A245" s="35" t="str">
        <f>نمرات!$B$1</f>
        <v>قرآن</v>
      </c>
      <c r="B245" s="47">
        <f>نمرات!$B$12</f>
        <v>17</v>
      </c>
      <c r="C245" s="29" t="str">
        <f>IF(B245&lt;10,"تجدید",IF(B245&lt;=12,"ضعیف",IF(B245&lt;=15,"متوسط",IF(B245&lt;=17,"خوب",IF(B245&lt;=19,"خیلی خوب",IF(B245&lt;=20,"عالی",""))))))</f>
        <v>خوب</v>
      </c>
      <c r="D245" s="41"/>
      <c r="E245" s="113"/>
      <c r="F245" s="114"/>
      <c r="G245" s="114"/>
      <c r="H245" s="114"/>
      <c r="I245" s="115"/>
    </row>
    <row r="246" spans="1:9" ht="15" customHeight="1">
      <c r="A246" s="36" t="str">
        <f>نمرات!$C$1</f>
        <v xml:space="preserve">معارف اسلامی </v>
      </c>
      <c r="B246" s="48">
        <f>نمرات!$C$12</f>
        <v>13</v>
      </c>
      <c r="C246" s="30" t="str">
        <f t="shared" ref="C246:C258" si="9">IF(B246&lt;10,"تجدید",IF(B246&lt;=12,"ضعیف",IF(B246&lt;=15,"متوسط",IF(B246&lt;=17,"خوب",IF(B246&lt;=19,"خیلی خوب",IF(B246&lt;=20,"عالی",""))))))</f>
        <v>متوسط</v>
      </c>
      <c r="D246" s="26"/>
      <c r="E246" s="16"/>
      <c r="F246" s="17"/>
      <c r="G246" s="16"/>
      <c r="H246" s="18"/>
      <c r="I246" s="19"/>
    </row>
    <row r="247" spans="1:9" ht="15" customHeight="1">
      <c r="A247" s="36" t="str">
        <f>نمرات!$D$1</f>
        <v>قرائت فارسی</v>
      </c>
      <c r="B247" s="48">
        <f>نمرات!$D$12</f>
        <v>17</v>
      </c>
      <c r="C247" s="30" t="str">
        <f t="shared" si="9"/>
        <v>خوب</v>
      </c>
      <c r="D247" s="26"/>
      <c r="E247" s="16"/>
      <c r="F247" s="16"/>
      <c r="G247" s="16"/>
      <c r="H247" s="18"/>
      <c r="I247" s="19"/>
    </row>
    <row r="248" spans="1:9" ht="15" customHeight="1">
      <c r="A248" s="36" t="str">
        <f>نمرات!$E$1</f>
        <v>املاء</v>
      </c>
      <c r="B248" s="48">
        <f>نمرات!$E$12</f>
        <v>17</v>
      </c>
      <c r="C248" s="30" t="str">
        <f t="shared" si="9"/>
        <v>خوب</v>
      </c>
      <c r="D248" s="26"/>
      <c r="E248" s="16"/>
      <c r="F248" s="16"/>
      <c r="G248" s="16"/>
      <c r="H248" s="18"/>
      <c r="I248" s="19"/>
    </row>
    <row r="249" spans="1:9" ht="15" customHeight="1">
      <c r="A249" s="36" t="str">
        <f>نمرات!$F$1</f>
        <v>انشاء</v>
      </c>
      <c r="B249" s="48">
        <f>نمرات!$F$12</f>
        <v>17</v>
      </c>
      <c r="C249" s="30" t="str">
        <f t="shared" si="9"/>
        <v>خوب</v>
      </c>
      <c r="D249" s="26"/>
      <c r="E249" s="16"/>
      <c r="F249" s="16"/>
      <c r="G249" s="16"/>
      <c r="H249" s="18"/>
      <c r="I249" s="19"/>
    </row>
    <row r="250" spans="1:9" ht="15" customHeight="1">
      <c r="A250" s="36" t="str">
        <f>نمرات!$G$1</f>
        <v>عربی</v>
      </c>
      <c r="B250" s="48">
        <f>نمرات!$G$12</f>
        <v>16</v>
      </c>
      <c r="C250" s="30" t="str">
        <f t="shared" si="9"/>
        <v>خوب</v>
      </c>
      <c r="D250" s="26"/>
      <c r="E250" s="16"/>
      <c r="F250" s="16"/>
      <c r="G250" s="16"/>
      <c r="H250" s="18"/>
      <c r="I250" s="19"/>
    </row>
    <row r="251" spans="1:9" ht="15" customHeight="1">
      <c r="A251" s="36" t="str">
        <f>نمرات!$H$1</f>
        <v>زبان انگلیسی</v>
      </c>
      <c r="B251" s="48">
        <f>نمرات!$H$12</f>
        <v>20</v>
      </c>
      <c r="C251" s="30" t="str">
        <f t="shared" si="9"/>
        <v>عالی</v>
      </c>
      <c r="D251" s="26"/>
      <c r="E251" s="16"/>
      <c r="F251" s="16"/>
      <c r="G251" s="16"/>
      <c r="H251" s="18"/>
      <c r="I251" s="19"/>
    </row>
    <row r="252" spans="1:9" ht="15" customHeight="1">
      <c r="A252" s="36" t="str">
        <f>نمرات!$I$1</f>
        <v>علوم تجربی</v>
      </c>
      <c r="B252" s="48">
        <f>نمرات!$I$12</f>
        <v>17</v>
      </c>
      <c r="C252" s="30" t="str">
        <f t="shared" si="9"/>
        <v>خوب</v>
      </c>
      <c r="D252" s="26"/>
      <c r="E252" s="16"/>
      <c r="F252" s="16"/>
      <c r="G252" s="16"/>
      <c r="H252" s="18"/>
      <c r="I252" s="19"/>
    </row>
    <row r="253" spans="1:9" ht="15" customHeight="1">
      <c r="A253" s="36" t="str">
        <f>نمرات!$J$1</f>
        <v>ریاضی</v>
      </c>
      <c r="B253" s="48">
        <f>نمرات!$J$12</f>
        <v>12</v>
      </c>
      <c r="C253" s="30" t="str">
        <f t="shared" si="9"/>
        <v>ضعیف</v>
      </c>
      <c r="D253" s="26"/>
      <c r="E253" s="16"/>
      <c r="F253" s="16"/>
      <c r="G253" s="16"/>
      <c r="H253" s="18"/>
      <c r="I253" s="19"/>
    </row>
    <row r="254" spans="1:9" ht="15" customHeight="1">
      <c r="A254" s="36" t="str">
        <f>نمرات!$K$1</f>
        <v>تربیت بدنی</v>
      </c>
      <c r="B254" s="48">
        <f>نمرات!$K$12</f>
        <v>20</v>
      </c>
      <c r="C254" s="30" t="str">
        <f t="shared" si="9"/>
        <v>عالی</v>
      </c>
      <c r="D254" s="26"/>
      <c r="E254" s="16"/>
      <c r="F254" s="16"/>
      <c r="G254" s="16"/>
      <c r="H254" s="18"/>
      <c r="I254" s="19"/>
    </row>
    <row r="255" spans="1:9" ht="15" customHeight="1" thickBot="1">
      <c r="A255" s="36" t="str">
        <f>نمرات!$L$1</f>
        <v>مطالعات</v>
      </c>
      <c r="B255" s="48">
        <f>نمرات!$L$12</f>
        <v>10</v>
      </c>
      <c r="C255" s="30" t="str">
        <f t="shared" si="9"/>
        <v>ضعیف</v>
      </c>
      <c r="D255" s="26"/>
      <c r="E255" s="16"/>
      <c r="F255" s="16"/>
      <c r="G255" s="16"/>
      <c r="H255" s="18"/>
      <c r="I255" s="19"/>
    </row>
    <row r="256" spans="1:9" ht="15" customHeight="1" thickTop="1" thickBot="1">
      <c r="A256" s="36" t="str">
        <f>نمرات!$M$1</f>
        <v>فرهنگ و هنر</v>
      </c>
      <c r="B256" s="48">
        <f>نمرات!$M$12</f>
        <v>17</v>
      </c>
      <c r="C256" s="30" t="str">
        <f t="shared" si="9"/>
        <v>خوب</v>
      </c>
      <c r="D256" s="27" t="s">
        <v>50</v>
      </c>
      <c r="E256" s="25"/>
      <c r="F256" s="22"/>
      <c r="G256" s="22"/>
      <c r="H256" s="23"/>
      <c r="I256" s="24"/>
    </row>
    <row r="257" spans="1:9" ht="15" customHeight="1">
      <c r="A257" s="36" t="str">
        <f>نمرات!$N$1</f>
        <v>کار و فناوری</v>
      </c>
      <c r="B257" s="48">
        <f>نمرات!$N$12</f>
        <v>20</v>
      </c>
      <c r="C257" s="30" t="str">
        <f t="shared" si="9"/>
        <v>عالی</v>
      </c>
      <c r="D257" s="26"/>
      <c r="I257" s="6"/>
    </row>
    <row r="258" spans="1:9" ht="15" customHeight="1">
      <c r="A258" s="36" t="str">
        <f>نمرات!$O$1</f>
        <v>تفکر</v>
      </c>
      <c r="B258" s="48">
        <f>نمرات!$O$12</f>
        <v>20</v>
      </c>
      <c r="C258" s="30" t="str">
        <f t="shared" si="9"/>
        <v>عالی</v>
      </c>
      <c r="D258" s="26"/>
      <c r="E258" s="16"/>
      <c r="F258" s="16"/>
      <c r="G258" s="16"/>
      <c r="H258" s="18"/>
      <c r="I258" s="19"/>
    </row>
    <row r="259" spans="1:9" ht="15" customHeight="1" thickBot="1">
      <c r="A259" s="37" t="str">
        <f>نمرات!$P$1</f>
        <v>انضباط</v>
      </c>
      <c r="B259" s="49">
        <f>نمرات!$P$12</f>
        <v>20</v>
      </c>
      <c r="C259" s="31" t="str">
        <f>IF(B259&lt;10,"نیاز به مشاوره",IF(B259&lt;=12,"ضعیف",IF(B259&lt;=15,"متوسط",IF(B259&lt;=17,"خوب",IF(B259&lt;=19,"خیلی خوب",IF(B259&lt;=20,"عالی",""))))))</f>
        <v>عالی</v>
      </c>
      <c r="D259" s="26"/>
      <c r="E259" s="16"/>
      <c r="F259" s="16"/>
      <c r="G259" s="16"/>
      <c r="H259" s="18"/>
      <c r="I259" s="19"/>
    </row>
    <row r="260" spans="1:9" ht="15" customHeight="1" thickTop="1" thickBot="1">
      <c r="A260" s="20" t="s">
        <v>6</v>
      </c>
      <c r="B260" s="40">
        <f>SUM(B245:B258)</f>
        <v>233</v>
      </c>
      <c r="C260" s="21"/>
      <c r="D260" s="38" t="s">
        <v>19</v>
      </c>
      <c r="E260" s="39">
        <f>ROUND(AVERAGE(B245:B258),2)</f>
        <v>16.64</v>
      </c>
      <c r="F260" s="28"/>
      <c r="G260" s="12" t="s">
        <v>54</v>
      </c>
      <c r="H260" s="12" t="s">
        <v>11</v>
      </c>
      <c r="I260" s="46">
        <f>نمرات!$U$12</f>
        <v>12</v>
      </c>
    </row>
    <row r="261" spans="1:9" ht="15" customHeight="1" thickBot="1">
      <c r="A261" s="45" t="s">
        <v>52</v>
      </c>
      <c r="B261" s="89"/>
      <c r="C261" s="89"/>
      <c r="D261" s="89"/>
      <c r="E261" s="89"/>
      <c r="F261" s="89"/>
      <c r="G261" s="89"/>
      <c r="H261" s="94"/>
      <c r="I261" s="95"/>
    </row>
    <row r="262" spans="1:9" ht="15" customHeight="1">
      <c r="A262" s="96" t="str">
        <f>مشخصات!$B$8</f>
        <v>سلامتی و موفقیت شما آرزوی ماست</v>
      </c>
      <c r="B262" s="97"/>
      <c r="C262" s="97"/>
      <c r="D262" s="97"/>
      <c r="E262" s="97"/>
      <c r="F262" s="97"/>
      <c r="G262" s="97"/>
      <c r="H262" s="97"/>
      <c r="I262" s="98"/>
    </row>
    <row r="263" spans="1:9" ht="15" customHeight="1" thickBot="1">
      <c r="A263" s="99"/>
      <c r="B263" s="100"/>
      <c r="C263" s="100"/>
      <c r="D263" s="100"/>
      <c r="E263" s="100"/>
      <c r="F263" s="100"/>
      <c r="G263" s="100"/>
      <c r="H263" s="100"/>
      <c r="I263" s="101"/>
    </row>
    <row r="264" spans="1:9" ht="15" customHeight="1" thickTop="1">
      <c r="A264" s="90"/>
      <c r="B264" s="90"/>
      <c r="C264" s="90"/>
      <c r="D264" s="90"/>
      <c r="E264" s="90"/>
      <c r="F264" s="90"/>
      <c r="G264" s="90"/>
      <c r="H264" s="102"/>
      <c r="I264" s="103"/>
    </row>
    <row r="265" spans="1:9" ht="15" customHeight="1">
      <c r="B265" s="2"/>
      <c r="C265" s="2"/>
      <c r="D265" s="2"/>
      <c r="H265" s="2"/>
      <c r="I265" s="2"/>
    </row>
    <row r="266" spans="1:9" ht="15" customHeight="1" thickBot="1"/>
    <row r="267" spans="1:9" ht="15" customHeight="1" thickTop="1">
      <c r="A267" s="116" t="str">
        <f>مشخصات!$B$2</f>
        <v>ناحیه 2</v>
      </c>
      <c r="B267" s="117"/>
      <c r="C267" s="118"/>
      <c r="D267" s="119" t="s">
        <v>44</v>
      </c>
      <c r="E267" s="104" t="str">
        <f>مشخصات!$B$3</f>
        <v>میان نوبت اول</v>
      </c>
      <c r="F267" s="122" t="s">
        <v>53</v>
      </c>
      <c r="G267" s="124" t="str">
        <f>مشخصات!$B$4</f>
        <v>1400-1401</v>
      </c>
      <c r="H267" s="104" t="s">
        <v>43</v>
      </c>
      <c r="I267" s="106" t="str">
        <f>مشخصات!$B$6</f>
        <v>هفتم</v>
      </c>
    </row>
    <row r="268" spans="1:9" ht="15" customHeight="1" thickBot="1">
      <c r="A268" s="108" t="str">
        <f>مشخصات!$B$1</f>
        <v>دبيرستان خدایی</v>
      </c>
      <c r="B268" s="109"/>
      <c r="C268" s="110"/>
      <c r="D268" s="120"/>
      <c r="E268" s="121"/>
      <c r="F268" s="123"/>
      <c r="G268" s="125"/>
      <c r="H268" s="105"/>
      <c r="I268" s="107"/>
    </row>
    <row r="269" spans="1:9" ht="15" customHeight="1" thickTop="1" thickBot="1">
      <c r="A269" s="13" t="s">
        <v>8</v>
      </c>
      <c r="B269" s="14" t="s">
        <v>51</v>
      </c>
      <c r="C269" s="15" t="s">
        <v>49</v>
      </c>
      <c r="D269" s="42" t="s">
        <v>9</v>
      </c>
      <c r="E269" s="111" t="str">
        <f>نمرات!$A$13</f>
        <v>جدی مشتقین-ماهان</v>
      </c>
      <c r="F269" s="112"/>
      <c r="G269" s="112"/>
      <c r="H269" s="43" t="s">
        <v>10</v>
      </c>
      <c r="I269" s="44">
        <f>مشخصات!$B$7</f>
        <v>801</v>
      </c>
    </row>
    <row r="270" spans="1:9" ht="15" customHeight="1" thickTop="1">
      <c r="A270" s="35" t="str">
        <f>نمرات!$B$1</f>
        <v>قرآن</v>
      </c>
      <c r="B270" s="47">
        <f>نمرات!$B$13</f>
        <v>18</v>
      </c>
      <c r="C270" s="29" t="str">
        <f>IF(B270&lt;10,"تجدید",IF(B270&lt;=12,"ضعیف",IF(B270&lt;=15,"متوسط",IF(B270&lt;=17,"خوب",IF(B270&lt;=19,"خیلی خوب",IF(B270&lt;=20,"عالی",""))))))</f>
        <v>خیلی خوب</v>
      </c>
      <c r="D270" s="41"/>
      <c r="E270" s="113"/>
      <c r="F270" s="114"/>
      <c r="G270" s="114"/>
      <c r="H270" s="114"/>
      <c r="I270" s="115"/>
    </row>
    <row r="271" spans="1:9" ht="15" customHeight="1">
      <c r="A271" s="36" t="str">
        <f>نمرات!$C$1</f>
        <v xml:space="preserve">معارف اسلامی </v>
      </c>
      <c r="B271" s="48">
        <f>نمرات!$C$13</f>
        <v>14</v>
      </c>
      <c r="C271" s="30" t="str">
        <f t="shared" ref="C271:C283" si="10">IF(B271&lt;10,"تجدید",IF(B271&lt;=12,"ضعیف",IF(B271&lt;=15,"متوسط",IF(B271&lt;=17,"خوب",IF(B271&lt;=19,"خیلی خوب",IF(B271&lt;=20,"عالی",""))))))</f>
        <v>متوسط</v>
      </c>
      <c r="D271" s="26"/>
      <c r="E271" s="16"/>
      <c r="F271" s="17"/>
      <c r="G271" s="16"/>
      <c r="H271" s="18"/>
      <c r="I271" s="19"/>
    </row>
    <row r="272" spans="1:9" ht="15" customHeight="1">
      <c r="A272" s="36" t="str">
        <f>نمرات!$D$1</f>
        <v>قرائت فارسی</v>
      </c>
      <c r="B272" s="48">
        <f>نمرات!$D$13</f>
        <v>18</v>
      </c>
      <c r="C272" s="30" t="str">
        <f t="shared" si="10"/>
        <v>خیلی خوب</v>
      </c>
      <c r="D272" s="26"/>
      <c r="E272" s="16"/>
      <c r="F272" s="16"/>
      <c r="G272" s="16"/>
      <c r="H272" s="18"/>
      <c r="I272" s="19"/>
    </row>
    <row r="273" spans="1:9" ht="15" customHeight="1">
      <c r="A273" s="36" t="str">
        <f>نمرات!$E$1</f>
        <v>املاء</v>
      </c>
      <c r="B273" s="48">
        <f>نمرات!$E$13</f>
        <v>18</v>
      </c>
      <c r="C273" s="30" t="str">
        <f t="shared" si="10"/>
        <v>خیلی خوب</v>
      </c>
      <c r="D273" s="26"/>
      <c r="E273" s="16"/>
      <c r="F273" s="16"/>
      <c r="G273" s="16"/>
      <c r="H273" s="18"/>
      <c r="I273" s="19"/>
    </row>
    <row r="274" spans="1:9" ht="15" customHeight="1">
      <c r="A274" s="36" t="str">
        <f>نمرات!$F$1</f>
        <v>انشاء</v>
      </c>
      <c r="B274" s="48">
        <f>نمرات!$F$13</f>
        <v>18</v>
      </c>
      <c r="C274" s="30" t="str">
        <f t="shared" si="10"/>
        <v>خیلی خوب</v>
      </c>
      <c r="D274" s="26"/>
      <c r="E274" s="16"/>
      <c r="F274" s="16"/>
      <c r="G274" s="16"/>
      <c r="H274" s="18"/>
      <c r="I274" s="19"/>
    </row>
    <row r="275" spans="1:9" ht="15" customHeight="1">
      <c r="A275" s="36" t="str">
        <f>نمرات!$G$1</f>
        <v>عربی</v>
      </c>
      <c r="B275" s="48">
        <f>نمرات!$G$13</f>
        <v>20</v>
      </c>
      <c r="C275" s="30" t="str">
        <f t="shared" si="10"/>
        <v>عالی</v>
      </c>
      <c r="D275" s="26"/>
      <c r="E275" s="16"/>
      <c r="F275" s="16"/>
      <c r="G275" s="16"/>
      <c r="H275" s="18"/>
      <c r="I275" s="19"/>
    </row>
    <row r="276" spans="1:9" ht="15" customHeight="1">
      <c r="A276" s="36" t="str">
        <f>نمرات!$H$1</f>
        <v>زبان انگلیسی</v>
      </c>
      <c r="B276" s="48">
        <f>نمرات!$H$13</f>
        <v>20</v>
      </c>
      <c r="C276" s="30" t="str">
        <f t="shared" si="10"/>
        <v>عالی</v>
      </c>
      <c r="D276" s="26"/>
      <c r="E276" s="16"/>
      <c r="F276" s="16"/>
      <c r="G276" s="16"/>
      <c r="H276" s="18"/>
      <c r="I276" s="19"/>
    </row>
    <row r="277" spans="1:9" ht="15" customHeight="1">
      <c r="A277" s="36" t="str">
        <f>نمرات!$I$1</f>
        <v>علوم تجربی</v>
      </c>
      <c r="B277" s="48">
        <f>نمرات!$I$13</f>
        <v>18</v>
      </c>
      <c r="C277" s="30" t="str">
        <f t="shared" si="10"/>
        <v>خیلی خوب</v>
      </c>
      <c r="D277" s="26"/>
      <c r="E277" s="16"/>
      <c r="F277" s="16"/>
      <c r="G277" s="16"/>
      <c r="H277" s="18"/>
      <c r="I277" s="19"/>
    </row>
    <row r="278" spans="1:9" ht="15" customHeight="1">
      <c r="A278" s="36" t="str">
        <f>نمرات!$J$1</f>
        <v>ریاضی</v>
      </c>
      <c r="B278" s="48">
        <f>نمرات!$J$13</f>
        <v>10</v>
      </c>
      <c r="C278" s="30" t="str">
        <f t="shared" si="10"/>
        <v>ضعیف</v>
      </c>
      <c r="D278" s="26"/>
      <c r="E278" s="16"/>
      <c r="F278" s="16"/>
      <c r="G278" s="16"/>
      <c r="H278" s="18"/>
      <c r="I278" s="19"/>
    </row>
    <row r="279" spans="1:9" ht="15" customHeight="1">
      <c r="A279" s="36" t="str">
        <f>نمرات!$K$1</f>
        <v>تربیت بدنی</v>
      </c>
      <c r="B279" s="48">
        <f>نمرات!$K$13</f>
        <v>20</v>
      </c>
      <c r="C279" s="30" t="str">
        <f t="shared" si="10"/>
        <v>عالی</v>
      </c>
      <c r="D279" s="26"/>
      <c r="E279" s="16"/>
      <c r="F279" s="16"/>
      <c r="G279" s="16"/>
      <c r="H279" s="18"/>
      <c r="I279" s="19"/>
    </row>
    <row r="280" spans="1:9" ht="15" customHeight="1" thickBot="1">
      <c r="A280" s="36" t="str">
        <f>نمرات!$L$1</f>
        <v>مطالعات</v>
      </c>
      <c r="B280" s="48">
        <f>نمرات!$L$13</f>
        <v>16</v>
      </c>
      <c r="C280" s="30" t="str">
        <f t="shared" si="10"/>
        <v>خوب</v>
      </c>
      <c r="D280" s="26"/>
      <c r="E280" s="16"/>
      <c r="F280" s="16"/>
      <c r="G280" s="16"/>
      <c r="H280" s="18"/>
      <c r="I280" s="19"/>
    </row>
    <row r="281" spans="1:9" ht="15" customHeight="1" thickTop="1" thickBot="1">
      <c r="A281" s="36" t="str">
        <f>نمرات!$M$1</f>
        <v>فرهنگ و هنر</v>
      </c>
      <c r="B281" s="48">
        <f>نمرات!$M$13</f>
        <v>17</v>
      </c>
      <c r="C281" s="30" t="str">
        <f t="shared" si="10"/>
        <v>خوب</v>
      </c>
      <c r="D281" s="27" t="s">
        <v>50</v>
      </c>
      <c r="E281" s="25"/>
      <c r="F281" s="22"/>
      <c r="G281" s="22"/>
      <c r="H281" s="23"/>
      <c r="I281" s="24"/>
    </row>
    <row r="282" spans="1:9" ht="15" customHeight="1">
      <c r="A282" s="36" t="str">
        <f>نمرات!$N$1</f>
        <v>کار و فناوری</v>
      </c>
      <c r="B282" s="48">
        <f>نمرات!$N$13</f>
        <v>20</v>
      </c>
      <c r="C282" s="30" t="str">
        <f t="shared" si="10"/>
        <v>عالی</v>
      </c>
      <c r="D282" s="26"/>
      <c r="I282" s="6"/>
    </row>
    <row r="283" spans="1:9" ht="15" customHeight="1">
      <c r="A283" s="36" t="str">
        <f>نمرات!$O$1</f>
        <v>تفکر</v>
      </c>
      <c r="B283" s="48">
        <f>نمرات!$O$13</f>
        <v>20</v>
      </c>
      <c r="C283" s="30" t="str">
        <f t="shared" si="10"/>
        <v>عالی</v>
      </c>
      <c r="D283" s="26"/>
      <c r="E283" s="16"/>
      <c r="F283" s="16"/>
      <c r="G283" s="16"/>
      <c r="H283" s="18"/>
      <c r="I283" s="19"/>
    </row>
    <row r="284" spans="1:9" ht="15" customHeight="1" thickBot="1">
      <c r="A284" s="37" t="str">
        <f>نمرات!$P$1</f>
        <v>انضباط</v>
      </c>
      <c r="B284" s="49">
        <f>نمرات!$P$13</f>
        <v>20</v>
      </c>
      <c r="C284" s="31" t="str">
        <f>IF(B284&lt;10,"نیاز به مشاوره",IF(B284&lt;=12,"ضعیف",IF(B284&lt;=15,"متوسط",IF(B284&lt;=17,"خوب",IF(B284&lt;=19,"خیلی خوب",IF(B284&lt;=20,"عالی",""))))))</f>
        <v>عالی</v>
      </c>
      <c r="D284" s="26"/>
      <c r="E284" s="16"/>
      <c r="F284" s="16"/>
      <c r="G284" s="16"/>
      <c r="H284" s="18"/>
      <c r="I284" s="19"/>
    </row>
    <row r="285" spans="1:9" ht="15" customHeight="1" thickTop="1" thickBot="1">
      <c r="A285" s="20" t="s">
        <v>6</v>
      </c>
      <c r="B285" s="40">
        <f>SUM(B270:B283)</f>
        <v>247</v>
      </c>
      <c r="C285" s="21"/>
      <c r="D285" s="38" t="s">
        <v>19</v>
      </c>
      <c r="E285" s="39">
        <f>ROUND(AVERAGE(B270:B283),2)</f>
        <v>17.64</v>
      </c>
      <c r="F285" s="28"/>
      <c r="G285" s="12" t="s">
        <v>54</v>
      </c>
      <c r="H285" s="12" t="s">
        <v>11</v>
      </c>
      <c r="I285" s="46">
        <f>نمرات!$U$13</f>
        <v>8</v>
      </c>
    </row>
    <row r="286" spans="1:9" ht="15" customHeight="1" thickBot="1">
      <c r="A286" s="45" t="s">
        <v>52</v>
      </c>
      <c r="B286" s="89"/>
      <c r="C286" s="89"/>
      <c r="D286" s="89"/>
      <c r="E286" s="89"/>
      <c r="F286" s="89"/>
      <c r="G286" s="89"/>
      <c r="H286" s="94"/>
      <c r="I286" s="95"/>
    </row>
    <row r="287" spans="1:9" ht="15" customHeight="1">
      <c r="A287" s="96" t="str">
        <f>مشخصات!$B$8</f>
        <v>سلامتی و موفقیت شما آرزوی ماست</v>
      </c>
      <c r="B287" s="97"/>
      <c r="C287" s="97"/>
      <c r="D287" s="97"/>
      <c r="E287" s="97"/>
      <c r="F287" s="97"/>
      <c r="G287" s="97"/>
      <c r="H287" s="97"/>
      <c r="I287" s="98"/>
    </row>
    <row r="288" spans="1:9" ht="15" customHeight="1" thickBot="1">
      <c r="A288" s="99"/>
      <c r="B288" s="100"/>
      <c r="C288" s="100"/>
      <c r="D288" s="100"/>
      <c r="E288" s="100"/>
      <c r="F288" s="100"/>
      <c r="G288" s="100"/>
      <c r="H288" s="100"/>
      <c r="I288" s="101"/>
    </row>
    <row r="289" spans="1:9" ht="15" customHeight="1" thickTop="1">
      <c r="A289" s="90"/>
      <c r="B289" s="90"/>
      <c r="C289" s="90"/>
      <c r="D289" s="90"/>
      <c r="E289" s="90"/>
      <c r="F289" s="90"/>
      <c r="G289" s="90"/>
      <c r="H289" s="102"/>
      <c r="I289" s="103"/>
    </row>
    <row r="290" spans="1:9" ht="15" customHeight="1">
      <c r="A290" s="90"/>
      <c r="B290" s="90"/>
      <c r="C290" s="90"/>
      <c r="D290" s="90"/>
      <c r="E290" s="90"/>
      <c r="F290" s="90"/>
      <c r="G290" s="90"/>
      <c r="H290" s="91"/>
      <c r="I290" s="92"/>
    </row>
    <row r="291" spans="1:9" ht="15" customHeight="1">
      <c r="A291" s="88"/>
      <c r="B291" s="88"/>
      <c r="C291" s="88"/>
      <c r="D291" s="88"/>
      <c r="E291" s="88"/>
      <c r="F291" s="88"/>
      <c r="G291" s="88"/>
      <c r="H291" s="88"/>
      <c r="I291" s="88"/>
    </row>
    <row r="292" spans="1:9" ht="15" customHeight="1">
      <c r="B292" s="2"/>
      <c r="C292" s="2"/>
      <c r="D292" s="2"/>
    </row>
    <row r="293" spans="1:9" ht="15" customHeight="1">
      <c r="B293" s="2"/>
      <c r="C293" s="2"/>
      <c r="D293" s="2"/>
      <c r="H293" s="2"/>
      <c r="I293" s="2"/>
    </row>
    <row r="294" spans="1:9" ht="15" customHeight="1" thickBot="1">
      <c r="B294" s="2"/>
      <c r="C294" s="2"/>
      <c r="D294" s="2"/>
      <c r="H294" s="2"/>
      <c r="I294" s="2"/>
    </row>
    <row r="295" spans="1:9" ht="15" customHeight="1" thickTop="1">
      <c r="A295" s="116" t="str">
        <f>مشخصات!$B$2</f>
        <v>ناحیه 2</v>
      </c>
      <c r="B295" s="117"/>
      <c r="C295" s="118"/>
      <c r="D295" s="119" t="s">
        <v>44</v>
      </c>
      <c r="E295" s="104" t="str">
        <f>مشخصات!$B$3</f>
        <v>میان نوبت اول</v>
      </c>
      <c r="F295" s="122" t="s">
        <v>53</v>
      </c>
      <c r="G295" s="124" t="str">
        <f>مشخصات!$B$4</f>
        <v>1400-1401</v>
      </c>
      <c r="H295" s="104" t="s">
        <v>43</v>
      </c>
      <c r="I295" s="106" t="str">
        <f>مشخصات!$B$6</f>
        <v>هفتم</v>
      </c>
    </row>
    <row r="296" spans="1:9" ht="15" customHeight="1" thickBot="1">
      <c r="A296" s="108" t="str">
        <f>مشخصات!$B$1</f>
        <v>دبيرستان خدایی</v>
      </c>
      <c r="B296" s="109"/>
      <c r="C296" s="110"/>
      <c r="D296" s="120"/>
      <c r="E296" s="121"/>
      <c r="F296" s="123"/>
      <c r="G296" s="125"/>
      <c r="H296" s="105"/>
      <c r="I296" s="107"/>
    </row>
    <row r="297" spans="1:9" ht="15" customHeight="1" thickTop="1" thickBot="1">
      <c r="A297" s="13" t="s">
        <v>8</v>
      </c>
      <c r="B297" s="14" t="s">
        <v>51</v>
      </c>
      <c r="C297" s="15" t="s">
        <v>49</v>
      </c>
      <c r="D297" s="42" t="s">
        <v>9</v>
      </c>
      <c r="E297" s="111" t="str">
        <f>نمرات!$A$14</f>
        <v>جعفری-مصطفی</v>
      </c>
      <c r="F297" s="112"/>
      <c r="G297" s="112"/>
      <c r="H297" s="43" t="s">
        <v>10</v>
      </c>
      <c r="I297" s="44">
        <f>مشخصات!$B$7</f>
        <v>801</v>
      </c>
    </row>
    <row r="298" spans="1:9" ht="15" customHeight="1" thickTop="1">
      <c r="A298" s="35" t="str">
        <f>نمرات!$B$1</f>
        <v>قرآن</v>
      </c>
      <c r="B298" s="47">
        <f>نمرات!$B$14</f>
        <v>17</v>
      </c>
      <c r="C298" s="29" t="str">
        <f>IF(B298&lt;10,"تجدید",IF(B298&lt;=12,"ضعیف",IF(B298&lt;=15,"متوسط",IF(B298&lt;=17,"خوب",IF(B298&lt;=19,"خیلی خوب",IF(B298&lt;=20,"عالی",""))))))</f>
        <v>خوب</v>
      </c>
      <c r="D298" s="41"/>
      <c r="E298" s="113"/>
      <c r="F298" s="114"/>
      <c r="G298" s="114"/>
      <c r="H298" s="114"/>
      <c r="I298" s="115"/>
    </row>
    <row r="299" spans="1:9" ht="15" customHeight="1">
      <c r="A299" s="36" t="str">
        <f>نمرات!$C$1</f>
        <v xml:space="preserve">معارف اسلامی </v>
      </c>
      <c r="B299" s="48">
        <f>نمرات!$C$14</f>
        <v>8</v>
      </c>
      <c r="C299" s="30" t="str">
        <f t="shared" ref="C299:C311" si="11">IF(B299&lt;10,"تجدید",IF(B299&lt;=12,"ضعیف",IF(B299&lt;=15,"متوسط",IF(B299&lt;=17,"خوب",IF(B299&lt;=19,"خیلی خوب",IF(B299&lt;=20,"عالی",""))))))</f>
        <v>تجدید</v>
      </c>
      <c r="D299" s="26"/>
      <c r="E299" s="16"/>
      <c r="F299" s="17"/>
      <c r="G299" s="16"/>
      <c r="H299" s="18"/>
      <c r="I299" s="19"/>
    </row>
    <row r="300" spans="1:9" ht="15" customHeight="1">
      <c r="A300" s="36" t="str">
        <f>نمرات!$D$1</f>
        <v>قرائت فارسی</v>
      </c>
      <c r="B300" s="48">
        <f>نمرات!$D$14</f>
        <v>17</v>
      </c>
      <c r="C300" s="30" t="str">
        <f t="shared" si="11"/>
        <v>خوب</v>
      </c>
      <c r="D300" s="26"/>
      <c r="E300" s="16"/>
      <c r="F300" s="16"/>
      <c r="G300" s="16"/>
      <c r="H300" s="18"/>
      <c r="I300" s="19"/>
    </row>
    <row r="301" spans="1:9" ht="15" customHeight="1">
      <c r="A301" s="36" t="str">
        <f>نمرات!$E$1</f>
        <v>املاء</v>
      </c>
      <c r="B301" s="48">
        <f>نمرات!$E$14</f>
        <v>17</v>
      </c>
      <c r="C301" s="30" t="str">
        <f t="shared" si="11"/>
        <v>خوب</v>
      </c>
      <c r="D301" s="26"/>
      <c r="E301" s="16"/>
      <c r="F301" s="16"/>
      <c r="G301" s="16"/>
      <c r="H301" s="18"/>
      <c r="I301" s="19"/>
    </row>
    <row r="302" spans="1:9" ht="15" customHeight="1">
      <c r="A302" s="36" t="str">
        <f>نمرات!$F$1</f>
        <v>انشاء</v>
      </c>
      <c r="B302" s="48">
        <f>نمرات!$F$14</f>
        <v>17</v>
      </c>
      <c r="C302" s="30" t="str">
        <f t="shared" si="11"/>
        <v>خوب</v>
      </c>
      <c r="D302" s="26"/>
      <c r="E302" s="16"/>
      <c r="F302" s="16"/>
      <c r="G302" s="16"/>
      <c r="H302" s="18"/>
      <c r="I302" s="19"/>
    </row>
    <row r="303" spans="1:9" ht="15" customHeight="1">
      <c r="A303" s="36" t="str">
        <f>نمرات!$G$1</f>
        <v>عربی</v>
      </c>
      <c r="B303" s="48">
        <f>نمرات!$G$14</f>
        <v>18</v>
      </c>
      <c r="C303" s="30" t="str">
        <f t="shared" si="11"/>
        <v>خیلی خوب</v>
      </c>
      <c r="D303" s="26"/>
      <c r="E303" s="16"/>
      <c r="F303" s="16"/>
      <c r="G303" s="16"/>
      <c r="H303" s="18"/>
      <c r="I303" s="19"/>
    </row>
    <row r="304" spans="1:9" ht="15" customHeight="1">
      <c r="A304" s="36" t="str">
        <f>نمرات!$H$1</f>
        <v>زبان انگلیسی</v>
      </c>
      <c r="B304" s="48">
        <f>نمرات!$H$14</f>
        <v>15</v>
      </c>
      <c r="C304" s="30" t="str">
        <f t="shared" si="11"/>
        <v>متوسط</v>
      </c>
      <c r="D304" s="26"/>
      <c r="E304" s="16"/>
      <c r="F304" s="16"/>
      <c r="G304" s="16"/>
      <c r="H304" s="18"/>
      <c r="I304" s="19"/>
    </row>
    <row r="305" spans="1:9" ht="15" customHeight="1">
      <c r="A305" s="36" t="str">
        <f>نمرات!$I$1</f>
        <v>علوم تجربی</v>
      </c>
      <c r="B305" s="48">
        <f>نمرات!$I$14</f>
        <v>17</v>
      </c>
      <c r="C305" s="30" t="str">
        <f t="shared" si="11"/>
        <v>خوب</v>
      </c>
      <c r="D305" s="26"/>
      <c r="E305" s="16"/>
      <c r="F305" s="16"/>
      <c r="G305" s="16"/>
      <c r="H305" s="18"/>
      <c r="I305" s="19"/>
    </row>
    <row r="306" spans="1:9" ht="15" customHeight="1">
      <c r="A306" s="36" t="str">
        <f>نمرات!$J$1</f>
        <v>ریاضی</v>
      </c>
      <c r="B306" s="48">
        <f>نمرات!$J$14</f>
        <v>13</v>
      </c>
      <c r="C306" s="30" t="str">
        <f t="shared" si="11"/>
        <v>متوسط</v>
      </c>
      <c r="D306" s="26"/>
      <c r="E306" s="16"/>
      <c r="F306" s="16"/>
      <c r="G306" s="16"/>
      <c r="H306" s="18"/>
      <c r="I306" s="19"/>
    </row>
    <row r="307" spans="1:9" ht="15" customHeight="1">
      <c r="A307" s="36" t="str">
        <f>نمرات!$K$1</f>
        <v>تربیت بدنی</v>
      </c>
      <c r="B307" s="48">
        <f>نمرات!$K$14</f>
        <v>20</v>
      </c>
      <c r="C307" s="30" t="str">
        <f t="shared" si="11"/>
        <v>عالی</v>
      </c>
      <c r="D307" s="26"/>
      <c r="E307" s="16"/>
      <c r="F307" s="16"/>
      <c r="G307" s="16"/>
      <c r="H307" s="18"/>
      <c r="I307" s="19"/>
    </row>
    <row r="308" spans="1:9" ht="15" customHeight="1" thickBot="1">
      <c r="A308" s="36" t="str">
        <f>نمرات!$L$1</f>
        <v>مطالعات</v>
      </c>
      <c r="B308" s="48" t="str">
        <f>نمرات!$L$14</f>
        <v>-</v>
      </c>
      <c r="C308" s="30" t="str">
        <f t="shared" si="11"/>
        <v/>
      </c>
      <c r="D308" s="26"/>
      <c r="E308" s="16"/>
      <c r="F308" s="16"/>
      <c r="G308" s="16"/>
      <c r="H308" s="18"/>
      <c r="I308" s="19"/>
    </row>
    <row r="309" spans="1:9" ht="15" customHeight="1" thickTop="1" thickBot="1">
      <c r="A309" s="36" t="str">
        <f>نمرات!$M$1</f>
        <v>فرهنگ و هنر</v>
      </c>
      <c r="B309" s="48">
        <f>نمرات!$M$14</f>
        <v>16</v>
      </c>
      <c r="C309" s="30" t="str">
        <f t="shared" si="11"/>
        <v>خوب</v>
      </c>
      <c r="D309" s="27" t="s">
        <v>50</v>
      </c>
      <c r="E309" s="25"/>
      <c r="F309" s="22"/>
      <c r="G309" s="22"/>
      <c r="H309" s="23"/>
      <c r="I309" s="24"/>
    </row>
    <row r="310" spans="1:9" ht="15" customHeight="1">
      <c r="A310" s="36" t="str">
        <f>نمرات!$N$1</f>
        <v>کار و فناوری</v>
      </c>
      <c r="B310" s="48">
        <f>نمرات!$N$14</f>
        <v>19</v>
      </c>
      <c r="C310" s="30" t="str">
        <f t="shared" si="11"/>
        <v>خیلی خوب</v>
      </c>
      <c r="D310" s="26"/>
      <c r="I310" s="6"/>
    </row>
    <row r="311" spans="1:9" ht="15" customHeight="1">
      <c r="A311" s="36" t="str">
        <f>نمرات!$O$1</f>
        <v>تفکر</v>
      </c>
      <c r="B311" s="48">
        <f>نمرات!$O$14</f>
        <v>20</v>
      </c>
      <c r="C311" s="30" t="str">
        <f t="shared" si="11"/>
        <v>عالی</v>
      </c>
      <c r="D311" s="26"/>
      <c r="E311" s="16"/>
      <c r="F311" s="16"/>
      <c r="G311" s="16"/>
      <c r="H311" s="18"/>
      <c r="I311" s="19"/>
    </row>
    <row r="312" spans="1:9" ht="15" customHeight="1" thickBot="1">
      <c r="A312" s="37" t="str">
        <f>نمرات!$P$1</f>
        <v>انضباط</v>
      </c>
      <c r="B312" s="49">
        <f>نمرات!$P$14</f>
        <v>20</v>
      </c>
      <c r="C312" s="31" t="str">
        <f>IF(B312&lt;10,"نیاز به مشاوره",IF(B312&lt;=12,"ضعیف",IF(B312&lt;=15,"متوسط",IF(B312&lt;=17,"خوب",IF(B312&lt;=19,"خیلی خوب",IF(B312&lt;=20,"عالی",""))))))</f>
        <v>عالی</v>
      </c>
      <c r="D312" s="26"/>
      <c r="E312" s="16"/>
      <c r="F312" s="16"/>
      <c r="G312" s="16"/>
      <c r="H312" s="18"/>
      <c r="I312" s="19"/>
    </row>
    <row r="313" spans="1:9" ht="15" customHeight="1" thickTop="1" thickBot="1">
      <c r="A313" s="20" t="s">
        <v>6</v>
      </c>
      <c r="B313" s="40">
        <f>SUM(B298:B311)</f>
        <v>214</v>
      </c>
      <c r="C313" s="21"/>
      <c r="D313" s="38" t="s">
        <v>19</v>
      </c>
      <c r="E313" s="39">
        <f>ROUND(AVERAGE(B298:B311),2)</f>
        <v>16.46</v>
      </c>
      <c r="F313" s="28"/>
      <c r="G313" s="12" t="s">
        <v>54</v>
      </c>
      <c r="H313" s="12" t="s">
        <v>11</v>
      </c>
      <c r="I313" s="46">
        <f>نمرات!$U$14</f>
        <v>19</v>
      </c>
    </row>
    <row r="314" spans="1:9" ht="15" customHeight="1" thickBot="1">
      <c r="A314" s="45" t="s">
        <v>52</v>
      </c>
      <c r="B314" s="89"/>
      <c r="C314" s="89"/>
      <c r="D314" s="89"/>
      <c r="E314" s="89"/>
      <c r="F314" s="89"/>
      <c r="G314" s="89"/>
      <c r="H314" s="94"/>
      <c r="I314" s="95"/>
    </row>
    <row r="315" spans="1:9" ht="15" customHeight="1">
      <c r="A315" s="96" t="str">
        <f>مشخصات!$B$8</f>
        <v>سلامتی و موفقیت شما آرزوی ماست</v>
      </c>
      <c r="B315" s="97"/>
      <c r="C315" s="97"/>
      <c r="D315" s="97"/>
      <c r="E315" s="97"/>
      <c r="F315" s="97"/>
      <c r="G315" s="97"/>
      <c r="H315" s="97"/>
      <c r="I315" s="98"/>
    </row>
    <row r="316" spans="1:9" ht="15" customHeight="1" thickBot="1">
      <c r="A316" s="99"/>
      <c r="B316" s="100"/>
      <c r="C316" s="100"/>
      <c r="D316" s="100"/>
      <c r="E316" s="100"/>
      <c r="F316" s="100"/>
      <c r="G316" s="100"/>
      <c r="H316" s="100"/>
      <c r="I316" s="101"/>
    </row>
    <row r="317" spans="1:9" ht="15" customHeight="1" thickTop="1">
      <c r="A317" s="90"/>
      <c r="B317" s="90"/>
      <c r="C317" s="90"/>
      <c r="D317" s="90"/>
      <c r="E317" s="90"/>
      <c r="F317" s="90"/>
      <c r="G317" s="90"/>
      <c r="H317" s="102"/>
      <c r="I317" s="103"/>
    </row>
    <row r="318" spans="1:9" ht="15" customHeight="1">
      <c r="B318" s="2"/>
      <c r="C318" s="2"/>
      <c r="D318" s="2"/>
      <c r="H318" s="2"/>
      <c r="I318" s="2"/>
    </row>
    <row r="319" spans="1:9" ht="15" customHeight="1" thickBot="1"/>
    <row r="320" spans="1:9" ht="15" customHeight="1" thickTop="1">
      <c r="A320" s="116" t="str">
        <f>مشخصات!$B$2</f>
        <v>ناحیه 2</v>
      </c>
      <c r="B320" s="117"/>
      <c r="C320" s="118"/>
      <c r="D320" s="119" t="s">
        <v>44</v>
      </c>
      <c r="E320" s="104" t="str">
        <f>مشخصات!$B$3</f>
        <v>میان نوبت اول</v>
      </c>
      <c r="F320" s="122" t="s">
        <v>53</v>
      </c>
      <c r="G320" s="124" t="str">
        <f>مشخصات!$B$4</f>
        <v>1400-1401</v>
      </c>
      <c r="H320" s="104" t="s">
        <v>43</v>
      </c>
      <c r="I320" s="106" t="str">
        <f>مشخصات!$B$6</f>
        <v>هفتم</v>
      </c>
    </row>
    <row r="321" spans="1:9" ht="15" customHeight="1" thickBot="1">
      <c r="A321" s="108" t="str">
        <f>مشخصات!$B$1</f>
        <v>دبيرستان خدایی</v>
      </c>
      <c r="B321" s="109"/>
      <c r="C321" s="110"/>
      <c r="D321" s="120"/>
      <c r="E321" s="121"/>
      <c r="F321" s="123"/>
      <c r="G321" s="125"/>
      <c r="H321" s="105"/>
      <c r="I321" s="107"/>
    </row>
    <row r="322" spans="1:9" ht="15" customHeight="1" thickTop="1" thickBot="1">
      <c r="A322" s="13" t="s">
        <v>8</v>
      </c>
      <c r="B322" s="14" t="s">
        <v>51</v>
      </c>
      <c r="C322" s="15" t="s">
        <v>49</v>
      </c>
      <c r="D322" s="42" t="s">
        <v>9</v>
      </c>
      <c r="E322" s="111" t="str">
        <f>نمرات!$A$15</f>
        <v>جهانبخش-امیرعباس</v>
      </c>
      <c r="F322" s="112"/>
      <c r="G322" s="112"/>
      <c r="H322" s="43" t="s">
        <v>10</v>
      </c>
      <c r="I322" s="44">
        <f>مشخصات!$B$7</f>
        <v>801</v>
      </c>
    </row>
    <row r="323" spans="1:9" ht="15" customHeight="1" thickTop="1">
      <c r="A323" s="35" t="str">
        <f>نمرات!$B$1</f>
        <v>قرآن</v>
      </c>
      <c r="B323" s="47">
        <f>نمرات!$B$15</f>
        <v>16</v>
      </c>
      <c r="C323" s="29" t="str">
        <f>IF(B323&lt;10,"تجدید",IF(B323&lt;=12,"ضعیف",IF(B323&lt;=15,"متوسط",IF(B323&lt;=17,"خوب",IF(B323&lt;=19,"خیلی خوب",IF(B323&lt;=20,"عالی",""))))))</f>
        <v>خوب</v>
      </c>
      <c r="D323" s="41"/>
      <c r="E323" s="113"/>
      <c r="F323" s="114"/>
      <c r="G323" s="114"/>
      <c r="H323" s="114"/>
      <c r="I323" s="115"/>
    </row>
    <row r="324" spans="1:9" ht="15" customHeight="1">
      <c r="A324" s="36" t="str">
        <f>نمرات!$C$1</f>
        <v xml:space="preserve">معارف اسلامی </v>
      </c>
      <c r="B324" s="48">
        <f>نمرات!$C$15</f>
        <v>7</v>
      </c>
      <c r="C324" s="30" t="str">
        <f t="shared" ref="C324:C336" si="12">IF(B324&lt;10,"تجدید",IF(B324&lt;=12,"ضعیف",IF(B324&lt;=15,"متوسط",IF(B324&lt;=17,"خوب",IF(B324&lt;=19,"خیلی خوب",IF(B324&lt;=20,"عالی",""))))))</f>
        <v>تجدید</v>
      </c>
      <c r="D324" s="26"/>
      <c r="E324" s="16"/>
      <c r="F324" s="17"/>
      <c r="G324" s="16"/>
      <c r="H324" s="18"/>
      <c r="I324" s="19"/>
    </row>
    <row r="325" spans="1:9" ht="15" customHeight="1">
      <c r="A325" s="36" t="str">
        <f>نمرات!$D$1</f>
        <v>قرائت فارسی</v>
      </c>
      <c r="B325" s="48">
        <f>نمرات!$D$15</f>
        <v>16</v>
      </c>
      <c r="C325" s="30" t="str">
        <f t="shared" si="12"/>
        <v>خوب</v>
      </c>
      <c r="D325" s="26"/>
      <c r="E325" s="16"/>
      <c r="F325" s="16"/>
      <c r="G325" s="16"/>
      <c r="H325" s="18"/>
      <c r="I325" s="19"/>
    </row>
    <row r="326" spans="1:9" ht="15" customHeight="1">
      <c r="A326" s="36" t="str">
        <f>نمرات!$E$1</f>
        <v>املاء</v>
      </c>
      <c r="B326" s="48">
        <f>نمرات!$E$15</f>
        <v>16</v>
      </c>
      <c r="C326" s="30" t="str">
        <f t="shared" si="12"/>
        <v>خوب</v>
      </c>
      <c r="D326" s="26"/>
      <c r="E326" s="16"/>
      <c r="F326" s="16"/>
      <c r="G326" s="16"/>
      <c r="H326" s="18"/>
      <c r="I326" s="19"/>
    </row>
    <row r="327" spans="1:9" ht="15" customHeight="1">
      <c r="A327" s="36" t="str">
        <f>نمرات!$F$1</f>
        <v>انشاء</v>
      </c>
      <c r="B327" s="48">
        <f>نمرات!$F$15</f>
        <v>16</v>
      </c>
      <c r="C327" s="30" t="str">
        <f t="shared" si="12"/>
        <v>خوب</v>
      </c>
      <c r="D327" s="26"/>
      <c r="E327" s="16"/>
      <c r="F327" s="16"/>
      <c r="G327" s="16"/>
      <c r="H327" s="18"/>
      <c r="I327" s="19"/>
    </row>
    <row r="328" spans="1:9" ht="15" customHeight="1">
      <c r="A328" s="36" t="str">
        <f>نمرات!$G$1</f>
        <v>عربی</v>
      </c>
      <c r="B328" s="48" t="str">
        <f>نمرات!$G$15</f>
        <v>-</v>
      </c>
      <c r="C328" s="30" t="str">
        <f t="shared" si="12"/>
        <v/>
      </c>
      <c r="D328" s="26"/>
      <c r="E328" s="16"/>
      <c r="F328" s="16"/>
      <c r="G328" s="16"/>
      <c r="H328" s="18"/>
      <c r="I328" s="19"/>
    </row>
    <row r="329" spans="1:9" ht="15" customHeight="1">
      <c r="A329" s="36" t="str">
        <f>نمرات!$H$1</f>
        <v>زبان انگلیسی</v>
      </c>
      <c r="B329" s="48">
        <f>نمرات!$H$15</f>
        <v>16</v>
      </c>
      <c r="C329" s="30" t="str">
        <f t="shared" si="12"/>
        <v>خوب</v>
      </c>
      <c r="D329" s="26"/>
      <c r="E329" s="16"/>
      <c r="F329" s="16"/>
      <c r="G329" s="16"/>
      <c r="H329" s="18"/>
      <c r="I329" s="19"/>
    </row>
    <row r="330" spans="1:9" ht="15" customHeight="1">
      <c r="A330" s="36" t="str">
        <f>نمرات!$I$1</f>
        <v>علوم تجربی</v>
      </c>
      <c r="B330" s="48">
        <f>نمرات!$I$15</f>
        <v>18</v>
      </c>
      <c r="C330" s="30" t="str">
        <f t="shared" si="12"/>
        <v>خیلی خوب</v>
      </c>
      <c r="D330" s="26"/>
      <c r="E330" s="16"/>
      <c r="F330" s="16"/>
      <c r="G330" s="16"/>
      <c r="H330" s="18"/>
      <c r="I330" s="19"/>
    </row>
    <row r="331" spans="1:9" ht="15" customHeight="1">
      <c r="A331" s="36" t="str">
        <f>نمرات!$J$1</f>
        <v>ریاضی</v>
      </c>
      <c r="B331" s="48">
        <f>نمرات!$J$15</f>
        <v>15</v>
      </c>
      <c r="C331" s="30" t="str">
        <f t="shared" si="12"/>
        <v>متوسط</v>
      </c>
      <c r="D331" s="26"/>
      <c r="E331" s="16"/>
      <c r="F331" s="16"/>
      <c r="G331" s="16"/>
      <c r="H331" s="18"/>
      <c r="I331" s="19"/>
    </row>
    <row r="332" spans="1:9" ht="15" customHeight="1">
      <c r="A332" s="36" t="str">
        <f>نمرات!$K$1</f>
        <v>تربیت بدنی</v>
      </c>
      <c r="B332" s="48">
        <f>نمرات!$K$15</f>
        <v>20</v>
      </c>
      <c r="C332" s="30" t="str">
        <f t="shared" si="12"/>
        <v>عالی</v>
      </c>
      <c r="D332" s="26"/>
      <c r="E332" s="16"/>
      <c r="F332" s="16"/>
      <c r="G332" s="16"/>
      <c r="H332" s="18"/>
      <c r="I332" s="19"/>
    </row>
    <row r="333" spans="1:9" ht="15" customHeight="1" thickBot="1">
      <c r="A333" s="36" t="str">
        <f>نمرات!$L$1</f>
        <v>مطالعات</v>
      </c>
      <c r="B333" s="48">
        <f>نمرات!$L$15</f>
        <v>14</v>
      </c>
      <c r="C333" s="30" t="str">
        <f t="shared" si="12"/>
        <v>متوسط</v>
      </c>
      <c r="D333" s="26"/>
      <c r="E333" s="16"/>
      <c r="F333" s="16"/>
      <c r="G333" s="16"/>
      <c r="H333" s="18"/>
      <c r="I333" s="19"/>
    </row>
    <row r="334" spans="1:9" ht="15" customHeight="1" thickTop="1" thickBot="1">
      <c r="A334" s="36" t="str">
        <f>نمرات!$M$1</f>
        <v>فرهنگ و هنر</v>
      </c>
      <c r="B334" s="48" t="str">
        <f>نمرات!$M$15</f>
        <v>-</v>
      </c>
      <c r="C334" s="30" t="str">
        <f t="shared" si="12"/>
        <v/>
      </c>
      <c r="D334" s="27" t="s">
        <v>50</v>
      </c>
      <c r="E334" s="25"/>
      <c r="F334" s="22"/>
      <c r="G334" s="22"/>
      <c r="H334" s="23"/>
      <c r="I334" s="24"/>
    </row>
    <row r="335" spans="1:9" ht="15" customHeight="1">
      <c r="A335" s="36" t="str">
        <f>نمرات!$N$1</f>
        <v>کار و فناوری</v>
      </c>
      <c r="B335" s="48">
        <f>نمرات!$N$15</f>
        <v>20</v>
      </c>
      <c r="C335" s="30" t="str">
        <f t="shared" si="12"/>
        <v>عالی</v>
      </c>
      <c r="D335" s="26"/>
      <c r="I335" s="6"/>
    </row>
    <row r="336" spans="1:9" ht="15" customHeight="1">
      <c r="A336" s="36" t="str">
        <f>نمرات!$O$1</f>
        <v>تفکر</v>
      </c>
      <c r="B336" s="48">
        <f>نمرات!$O$15</f>
        <v>20</v>
      </c>
      <c r="C336" s="30" t="str">
        <f t="shared" si="12"/>
        <v>عالی</v>
      </c>
      <c r="D336" s="26"/>
      <c r="E336" s="16"/>
      <c r="F336" s="16"/>
      <c r="G336" s="16"/>
      <c r="H336" s="18"/>
      <c r="I336" s="19"/>
    </row>
    <row r="337" spans="1:9" ht="15" customHeight="1" thickBot="1">
      <c r="A337" s="37" t="str">
        <f>نمرات!$P$1</f>
        <v>انضباط</v>
      </c>
      <c r="B337" s="49">
        <f>نمرات!$P$15</f>
        <v>20</v>
      </c>
      <c r="C337" s="31" t="str">
        <f>IF(B337&lt;10,"نیاز به مشاوره",IF(B337&lt;=12,"ضعیف",IF(B337&lt;=15,"متوسط",IF(B337&lt;=17,"خوب",IF(B337&lt;=19,"خیلی خوب",IF(B337&lt;=20,"عالی",""))))))</f>
        <v>عالی</v>
      </c>
      <c r="D337" s="26"/>
      <c r="E337" s="16"/>
      <c r="F337" s="16"/>
      <c r="G337" s="16"/>
      <c r="H337" s="18"/>
      <c r="I337" s="19"/>
    </row>
    <row r="338" spans="1:9" ht="15" customHeight="1" thickTop="1" thickBot="1">
      <c r="A338" s="20" t="s">
        <v>6</v>
      </c>
      <c r="B338" s="40">
        <f>SUM(B323:B336)</f>
        <v>194</v>
      </c>
      <c r="C338" s="21"/>
      <c r="D338" s="38" t="s">
        <v>19</v>
      </c>
      <c r="E338" s="39">
        <f>ROUND(AVERAGE(B323:B336),2)</f>
        <v>16.170000000000002</v>
      </c>
      <c r="F338" s="28"/>
      <c r="G338" s="12" t="s">
        <v>54</v>
      </c>
      <c r="H338" s="12" t="s">
        <v>11</v>
      </c>
      <c r="I338" s="46">
        <f>نمرات!$U$15</f>
        <v>24</v>
      </c>
    </row>
    <row r="339" spans="1:9" ht="15" customHeight="1" thickBot="1">
      <c r="A339" s="45" t="s">
        <v>52</v>
      </c>
      <c r="B339" s="89"/>
      <c r="C339" s="89"/>
      <c r="D339" s="89"/>
      <c r="E339" s="89"/>
      <c r="F339" s="89"/>
      <c r="G339" s="89"/>
      <c r="H339" s="94"/>
      <c r="I339" s="95"/>
    </row>
    <row r="340" spans="1:9" ht="15" customHeight="1">
      <c r="A340" s="96" t="str">
        <f>مشخصات!$B$8</f>
        <v>سلامتی و موفقیت شما آرزوی ماست</v>
      </c>
      <c r="B340" s="97"/>
      <c r="C340" s="97"/>
      <c r="D340" s="97"/>
      <c r="E340" s="97"/>
      <c r="F340" s="97"/>
      <c r="G340" s="97"/>
      <c r="H340" s="97"/>
      <c r="I340" s="98"/>
    </row>
    <row r="341" spans="1:9" ht="15" customHeight="1" thickBot="1">
      <c r="A341" s="99"/>
      <c r="B341" s="100"/>
      <c r="C341" s="100"/>
      <c r="D341" s="100"/>
      <c r="E341" s="100"/>
      <c r="F341" s="100"/>
      <c r="G341" s="100"/>
      <c r="H341" s="100"/>
      <c r="I341" s="101"/>
    </row>
    <row r="342" spans="1:9" ht="15" customHeight="1" thickTop="1">
      <c r="A342" s="90"/>
      <c r="B342" s="90"/>
      <c r="C342" s="90"/>
      <c r="D342" s="90"/>
      <c r="E342" s="90"/>
      <c r="F342" s="90"/>
      <c r="G342" s="90"/>
      <c r="H342" s="102"/>
      <c r="I342" s="103"/>
    </row>
    <row r="343" spans="1:9" ht="15" customHeight="1">
      <c r="A343" s="90"/>
      <c r="B343" s="90"/>
      <c r="C343" s="90"/>
      <c r="D343" s="90"/>
      <c r="E343" s="90"/>
      <c r="F343" s="90"/>
      <c r="G343" s="90"/>
      <c r="H343" s="91"/>
      <c r="I343" s="92"/>
    </row>
    <row r="344" spans="1:9" ht="15" customHeight="1">
      <c r="A344" s="88"/>
      <c r="B344" s="88"/>
      <c r="C344" s="88"/>
      <c r="D344" s="88"/>
      <c r="E344" s="88"/>
      <c r="F344" s="88"/>
      <c r="G344" s="88"/>
      <c r="H344" s="88"/>
      <c r="I344" s="88"/>
    </row>
    <row r="345" spans="1:9" ht="15" customHeight="1">
      <c r="B345" s="2"/>
      <c r="C345" s="2"/>
      <c r="D345" s="2"/>
    </row>
    <row r="346" spans="1:9" ht="15" customHeight="1">
      <c r="B346" s="2"/>
      <c r="C346" s="2"/>
      <c r="D346" s="2"/>
      <c r="H346" s="2"/>
      <c r="I346" s="2"/>
    </row>
    <row r="347" spans="1:9" ht="15" customHeight="1" thickBot="1">
      <c r="B347" s="2"/>
      <c r="C347" s="2"/>
      <c r="D347" s="2"/>
      <c r="H347" s="2"/>
      <c r="I347" s="2"/>
    </row>
    <row r="348" spans="1:9" ht="15" customHeight="1" thickTop="1">
      <c r="A348" s="116" t="str">
        <f>مشخصات!$B$2</f>
        <v>ناحیه 2</v>
      </c>
      <c r="B348" s="117"/>
      <c r="C348" s="118"/>
      <c r="D348" s="119" t="s">
        <v>44</v>
      </c>
      <c r="E348" s="104" t="str">
        <f>مشخصات!$B$3</f>
        <v>میان نوبت اول</v>
      </c>
      <c r="F348" s="122" t="s">
        <v>53</v>
      </c>
      <c r="G348" s="124" t="str">
        <f>مشخصات!$B$4</f>
        <v>1400-1401</v>
      </c>
      <c r="H348" s="104" t="s">
        <v>43</v>
      </c>
      <c r="I348" s="106" t="str">
        <f>مشخصات!$B$6</f>
        <v>هفتم</v>
      </c>
    </row>
    <row r="349" spans="1:9" ht="15" customHeight="1" thickBot="1">
      <c r="A349" s="108" t="str">
        <f>مشخصات!$B$1</f>
        <v>دبيرستان خدایی</v>
      </c>
      <c r="B349" s="109"/>
      <c r="C349" s="110"/>
      <c r="D349" s="120"/>
      <c r="E349" s="121"/>
      <c r="F349" s="123"/>
      <c r="G349" s="125"/>
      <c r="H349" s="105"/>
      <c r="I349" s="107"/>
    </row>
    <row r="350" spans="1:9" ht="15" customHeight="1" thickTop="1" thickBot="1">
      <c r="A350" s="13" t="s">
        <v>8</v>
      </c>
      <c r="B350" s="14" t="s">
        <v>51</v>
      </c>
      <c r="C350" s="15" t="s">
        <v>49</v>
      </c>
      <c r="D350" s="42" t="s">
        <v>9</v>
      </c>
      <c r="E350" s="111" t="str">
        <f>نمرات!$A$16</f>
        <v>حسینی-امیرحسین</v>
      </c>
      <c r="F350" s="112"/>
      <c r="G350" s="112"/>
      <c r="H350" s="43" t="s">
        <v>10</v>
      </c>
      <c r="I350" s="44">
        <f>مشخصات!$B$7</f>
        <v>801</v>
      </c>
    </row>
    <row r="351" spans="1:9" ht="15" customHeight="1" thickTop="1">
      <c r="A351" s="35" t="str">
        <f>نمرات!$B$1</f>
        <v>قرآن</v>
      </c>
      <c r="B351" s="47">
        <f>نمرات!$B$16</f>
        <v>15</v>
      </c>
      <c r="C351" s="29" t="str">
        <f>IF(B351&lt;10,"تجدید",IF(B351&lt;=12,"ضعیف",IF(B351&lt;=15,"متوسط",IF(B351&lt;=17,"خوب",IF(B351&lt;=19,"خیلی خوب",IF(B351&lt;=20,"عالی",""))))))</f>
        <v>متوسط</v>
      </c>
      <c r="D351" s="41"/>
      <c r="E351" s="113"/>
      <c r="F351" s="114"/>
      <c r="G351" s="114"/>
      <c r="H351" s="114"/>
      <c r="I351" s="115"/>
    </row>
    <row r="352" spans="1:9" ht="15" customHeight="1">
      <c r="A352" s="36" t="str">
        <f>نمرات!$C$1</f>
        <v xml:space="preserve">معارف اسلامی </v>
      </c>
      <c r="B352" s="48">
        <f>نمرات!$C$16</f>
        <v>17</v>
      </c>
      <c r="C352" s="30" t="str">
        <f t="shared" ref="C352:C364" si="13">IF(B352&lt;10,"تجدید",IF(B352&lt;=12,"ضعیف",IF(B352&lt;=15,"متوسط",IF(B352&lt;=17,"خوب",IF(B352&lt;=19,"خیلی خوب",IF(B352&lt;=20,"عالی",""))))))</f>
        <v>خوب</v>
      </c>
      <c r="D352" s="26"/>
      <c r="E352" s="16"/>
      <c r="F352" s="17"/>
      <c r="G352" s="16"/>
      <c r="H352" s="18"/>
      <c r="I352" s="19"/>
    </row>
    <row r="353" spans="1:9" ht="15" customHeight="1">
      <c r="A353" s="36" t="str">
        <f>نمرات!$D$1</f>
        <v>قرائت فارسی</v>
      </c>
      <c r="B353" s="48">
        <f>نمرات!$D$16</f>
        <v>15</v>
      </c>
      <c r="C353" s="30" t="str">
        <f t="shared" si="13"/>
        <v>متوسط</v>
      </c>
      <c r="D353" s="26"/>
      <c r="E353" s="16"/>
      <c r="F353" s="16"/>
      <c r="G353" s="16"/>
      <c r="H353" s="18"/>
      <c r="I353" s="19"/>
    </row>
    <row r="354" spans="1:9" ht="15" customHeight="1">
      <c r="A354" s="36" t="str">
        <f>نمرات!$E$1</f>
        <v>املاء</v>
      </c>
      <c r="B354" s="48">
        <f>نمرات!$E$16</f>
        <v>15</v>
      </c>
      <c r="C354" s="30" t="str">
        <f t="shared" si="13"/>
        <v>متوسط</v>
      </c>
      <c r="D354" s="26"/>
      <c r="E354" s="16"/>
      <c r="F354" s="16"/>
      <c r="G354" s="16"/>
      <c r="H354" s="18"/>
      <c r="I354" s="19"/>
    </row>
    <row r="355" spans="1:9" ht="15" customHeight="1">
      <c r="A355" s="36" t="str">
        <f>نمرات!$F$1</f>
        <v>انشاء</v>
      </c>
      <c r="B355" s="48">
        <f>نمرات!$F$16</f>
        <v>15</v>
      </c>
      <c r="C355" s="30" t="str">
        <f t="shared" si="13"/>
        <v>متوسط</v>
      </c>
      <c r="D355" s="26"/>
      <c r="E355" s="16"/>
      <c r="F355" s="16"/>
      <c r="G355" s="16"/>
      <c r="H355" s="18"/>
      <c r="I355" s="19"/>
    </row>
    <row r="356" spans="1:9" ht="15" customHeight="1">
      <c r="A356" s="36" t="str">
        <f>نمرات!$G$1</f>
        <v>عربی</v>
      </c>
      <c r="B356" s="48">
        <f>نمرات!$G$16</f>
        <v>15</v>
      </c>
      <c r="C356" s="30" t="str">
        <f t="shared" si="13"/>
        <v>متوسط</v>
      </c>
      <c r="D356" s="26"/>
      <c r="E356" s="16"/>
      <c r="F356" s="16"/>
      <c r="G356" s="16"/>
      <c r="H356" s="18"/>
      <c r="I356" s="19"/>
    </row>
    <row r="357" spans="1:9" ht="15" customHeight="1">
      <c r="A357" s="36" t="str">
        <f>نمرات!$H$1</f>
        <v>زبان انگلیسی</v>
      </c>
      <c r="B357" s="48">
        <f>نمرات!$H$16</f>
        <v>12</v>
      </c>
      <c r="C357" s="30" t="str">
        <f t="shared" si="13"/>
        <v>ضعیف</v>
      </c>
      <c r="D357" s="26"/>
      <c r="E357" s="16"/>
      <c r="F357" s="16"/>
      <c r="G357" s="16"/>
      <c r="H357" s="18"/>
      <c r="I357" s="19"/>
    </row>
    <row r="358" spans="1:9" ht="15" customHeight="1">
      <c r="A358" s="36" t="str">
        <f>نمرات!$I$1</f>
        <v>علوم تجربی</v>
      </c>
      <c r="B358" s="48">
        <f>نمرات!$I$16</f>
        <v>18</v>
      </c>
      <c r="C358" s="30" t="str">
        <f t="shared" si="13"/>
        <v>خیلی خوب</v>
      </c>
      <c r="D358" s="26"/>
      <c r="E358" s="16"/>
      <c r="F358" s="16"/>
      <c r="G358" s="16"/>
      <c r="H358" s="18"/>
      <c r="I358" s="19"/>
    </row>
    <row r="359" spans="1:9" ht="15" customHeight="1">
      <c r="A359" s="36" t="str">
        <f>نمرات!$J$1</f>
        <v>ریاضی</v>
      </c>
      <c r="B359" s="48">
        <f>نمرات!$J$16</f>
        <v>20</v>
      </c>
      <c r="C359" s="30" t="str">
        <f t="shared" si="13"/>
        <v>عالی</v>
      </c>
      <c r="D359" s="26"/>
      <c r="E359" s="16"/>
      <c r="F359" s="16"/>
      <c r="G359" s="16"/>
      <c r="H359" s="18"/>
      <c r="I359" s="19"/>
    </row>
    <row r="360" spans="1:9" ht="15" customHeight="1">
      <c r="A360" s="36" t="str">
        <f>نمرات!$K$1</f>
        <v>تربیت بدنی</v>
      </c>
      <c r="B360" s="48">
        <f>نمرات!$K$16</f>
        <v>20</v>
      </c>
      <c r="C360" s="30" t="str">
        <f t="shared" si="13"/>
        <v>عالی</v>
      </c>
      <c r="D360" s="26"/>
      <c r="E360" s="16"/>
      <c r="F360" s="16"/>
      <c r="G360" s="16"/>
      <c r="H360" s="18"/>
      <c r="I360" s="19"/>
    </row>
    <row r="361" spans="1:9" ht="15" customHeight="1" thickBot="1">
      <c r="A361" s="36" t="str">
        <f>نمرات!$L$1</f>
        <v>مطالعات</v>
      </c>
      <c r="B361" s="48">
        <f>نمرات!$L$16</f>
        <v>14</v>
      </c>
      <c r="C361" s="30" t="str">
        <f t="shared" si="13"/>
        <v>متوسط</v>
      </c>
      <c r="D361" s="26"/>
      <c r="E361" s="16"/>
      <c r="F361" s="16"/>
      <c r="G361" s="16"/>
      <c r="H361" s="18"/>
      <c r="I361" s="19"/>
    </row>
    <row r="362" spans="1:9" ht="15" customHeight="1" thickTop="1" thickBot="1">
      <c r="A362" s="36" t="str">
        <f>نمرات!$M$1</f>
        <v>فرهنگ و هنر</v>
      </c>
      <c r="B362" s="48">
        <f>نمرات!$M$16</f>
        <v>17</v>
      </c>
      <c r="C362" s="30" t="str">
        <f t="shared" si="13"/>
        <v>خوب</v>
      </c>
      <c r="D362" s="27" t="s">
        <v>50</v>
      </c>
      <c r="E362" s="25"/>
      <c r="F362" s="22"/>
      <c r="G362" s="22"/>
      <c r="H362" s="23"/>
      <c r="I362" s="24"/>
    </row>
    <row r="363" spans="1:9" ht="15" customHeight="1">
      <c r="A363" s="36" t="str">
        <f>نمرات!$N$1</f>
        <v>کار و فناوری</v>
      </c>
      <c r="B363" s="48">
        <f>نمرات!$N$16</f>
        <v>20</v>
      </c>
      <c r="C363" s="30" t="str">
        <f t="shared" si="13"/>
        <v>عالی</v>
      </c>
      <c r="D363" s="26"/>
      <c r="I363" s="6"/>
    </row>
    <row r="364" spans="1:9" ht="15" customHeight="1">
      <c r="A364" s="36" t="str">
        <f>نمرات!$O$1</f>
        <v>تفکر</v>
      </c>
      <c r="B364" s="48">
        <f>نمرات!$O$16</f>
        <v>20</v>
      </c>
      <c r="C364" s="30" t="str">
        <f t="shared" si="13"/>
        <v>عالی</v>
      </c>
      <c r="D364" s="26"/>
      <c r="E364" s="16"/>
      <c r="F364" s="16"/>
      <c r="G364" s="16"/>
      <c r="H364" s="18"/>
      <c r="I364" s="19"/>
    </row>
    <row r="365" spans="1:9" ht="15" customHeight="1" thickBot="1">
      <c r="A365" s="37" t="str">
        <f>نمرات!$P$1</f>
        <v>انضباط</v>
      </c>
      <c r="B365" s="49">
        <f>نمرات!$P$16</f>
        <v>20</v>
      </c>
      <c r="C365" s="31" t="str">
        <f>IF(B365&lt;10,"نیاز به مشاوره",IF(B365&lt;=12,"ضعیف",IF(B365&lt;=15,"متوسط",IF(B365&lt;=17,"خوب",IF(B365&lt;=19,"خیلی خوب",IF(B365&lt;=20,"عالی",""))))))</f>
        <v>عالی</v>
      </c>
      <c r="D365" s="26"/>
      <c r="E365" s="16"/>
      <c r="F365" s="16"/>
      <c r="G365" s="16"/>
      <c r="H365" s="18"/>
      <c r="I365" s="19"/>
    </row>
    <row r="366" spans="1:9" ht="15" customHeight="1" thickTop="1" thickBot="1">
      <c r="A366" s="20" t="s">
        <v>6</v>
      </c>
      <c r="B366" s="40">
        <f>SUM(B351:B364)</f>
        <v>233</v>
      </c>
      <c r="C366" s="21"/>
      <c r="D366" s="38" t="s">
        <v>19</v>
      </c>
      <c r="E366" s="39">
        <f>ROUND(AVERAGE(B351:B364),2)</f>
        <v>16.64</v>
      </c>
      <c r="F366" s="28"/>
      <c r="G366" s="12" t="s">
        <v>54</v>
      </c>
      <c r="H366" s="12" t="s">
        <v>11</v>
      </c>
      <c r="I366" s="46">
        <f>نمرات!$U$16</f>
        <v>12</v>
      </c>
    </row>
    <row r="367" spans="1:9" ht="15" customHeight="1" thickBot="1">
      <c r="A367" s="45" t="s">
        <v>52</v>
      </c>
      <c r="B367" s="89"/>
      <c r="C367" s="89"/>
      <c r="D367" s="89"/>
      <c r="E367" s="89"/>
      <c r="F367" s="89"/>
      <c r="G367" s="89"/>
      <c r="H367" s="94"/>
      <c r="I367" s="95"/>
    </row>
    <row r="368" spans="1:9" ht="15" customHeight="1">
      <c r="A368" s="96" t="str">
        <f>مشخصات!$B$8</f>
        <v>سلامتی و موفقیت شما آرزوی ماست</v>
      </c>
      <c r="B368" s="97"/>
      <c r="C368" s="97"/>
      <c r="D368" s="97"/>
      <c r="E368" s="97"/>
      <c r="F368" s="97"/>
      <c r="G368" s="97"/>
      <c r="H368" s="97"/>
      <c r="I368" s="98"/>
    </row>
    <row r="369" spans="1:9" ht="15" customHeight="1" thickBot="1">
      <c r="A369" s="99"/>
      <c r="B369" s="100"/>
      <c r="C369" s="100"/>
      <c r="D369" s="100"/>
      <c r="E369" s="100"/>
      <c r="F369" s="100"/>
      <c r="G369" s="100"/>
      <c r="H369" s="100"/>
      <c r="I369" s="101"/>
    </row>
    <row r="370" spans="1:9" ht="15" customHeight="1" thickTop="1">
      <c r="A370" s="90"/>
      <c r="B370" s="90"/>
      <c r="C370" s="90"/>
      <c r="D370" s="90"/>
      <c r="E370" s="90"/>
      <c r="F370" s="90"/>
      <c r="G370" s="90"/>
      <c r="H370" s="102"/>
      <c r="I370" s="103"/>
    </row>
    <row r="371" spans="1:9" ht="15" customHeight="1">
      <c r="B371" s="2"/>
      <c r="C371" s="2"/>
      <c r="D371" s="2"/>
      <c r="H371" s="2"/>
      <c r="I371" s="2"/>
    </row>
    <row r="372" spans="1:9" ht="15" customHeight="1" thickBot="1"/>
    <row r="373" spans="1:9" ht="15" customHeight="1" thickTop="1">
      <c r="A373" s="116" t="str">
        <f>مشخصات!$B$2</f>
        <v>ناحیه 2</v>
      </c>
      <c r="B373" s="117"/>
      <c r="C373" s="118"/>
      <c r="D373" s="119" t="s">
        <v>44</v>
      </c>
      <c r="E373" s="104" t="str">
        <f>مشخصات!$B$3</f>
        <v>میان نوبت اول</v>
      </c>
      <c r="F373" s="122" t="s">
        <v>53</v>
      </c>
      <c r="G373" s="124" t="str">
        <f>مشخصات!$B$4</f>
        <v>1400-1401</v>
      </c>
      <c r="H373" s="104" t="s">
        <v>43</v>
      </c>
      <c r="I373" s="106" t="str">
        <f>مشخصات!$B$6</f>
        <v>هفتم</v>
      </c>
    </row>
    <row r="374" spans="1:9" ht="15" customHeight="1" thickBot="1">
      <c r="A374" s="108" t="str">
        <f>مشخصات!$B$1</f>
        <v>دبيرستان خدایی</v>
      </c>
      <c r="B374" s="109"/>
      <c r="C374" s="110"/>
      <c r="D374" s="120"/>
      <c r="E374" s="121"/>
      <c r="F374" s="123"/>
      <c r="G374" s="125"/>
      <c r="H374" s="105"/>
      <c r="I374" s="107"/>
    </row>
    <row r="375" spans="1:9" ht="15" customHeight="1" thickTop="1" thickBot="1">
      <c r="A375" s="13" t="s">
        <v>8</v>
      </c>
      <c r="B375" s="14" t="s">
        <v>51</v>
      </c>
      <c r="C375" s="15" t="s">
        <v>49</v>
      </c>
      <c r="D375" s="42" t="s">
        <v>9</v>
      </c>
      <c r="E375" s="111" t="str">
        <f>نمرات!$A$17</f>
        <v>حفیظی بارجین-حسین</v>
      </c>
      <c r="F375" s="112"/>
      <c r="G375" s="112"/>
      <c r="H375" s="43" t="s">
        <v>10</v>
      </c>
      <c r="I375" s="44">
        <f>مشخصات!$B$7</f>
        <v>801</v>
      </c>
    </row>
    <row r="376" spans="1:9" ht="15" customHeight="1" thickTop="1">
      <c r="A376" s="35" t="str">
        <f>نمرات!$B$1</f>
        <v>قرآن</v>
      </c>
      <c r="B376" s="47">
        <f>نمرات!$B$17</f>
        <v>18</v>
      </c>
      <c r="C376" s="29" t="str">
        <f>IF(B376&lt;10,"تجدید",IF(B376&lt;=12,"ضعیف",IF(B376&lt;=15,"متوسط",IF(B376&lt;=17,"خوب",IF(B376&lt;=19,"خیلی خوب",IF(B376&lt;=20,"عالی",""))))))</f>
        <v>خیلی خوب</v>
      </c>
      <c r="D376" s="41"/>
      <c r="E376" s="113"/>
      <c r="F376" s="114"/>
      <c r="G376" s="114"/>
      <c r="H376" s="114"/>
      <c r="I376" s="115"/>
    </row>
    <row r="377" spans="1:9" ht="15" customHeight="1">
      <c r="A377" s="36" t="str">
        <f>نمرات!$C$1</f>
        <v xml:space="preserve">معارف اسلامی </v>
      </c>
      <c r="B377" s="48">
        <f>نمرات!$C$17</f>
        <v>20</v>
      </c>
      <c r="C377" s="30" t="str">
        <f t="shared" ref="C377:C389" si="14">IF(B377&lt;10,"تجدید",IF(B377&lt;=12,"ضعیف",IF(B377&lt;=15,"متوسط",IF(B377&lt;=17,"خوب",IF(B377&lt;=19,"خیلی خوب",IF(B377&lt;=20,"عالی",""))))))</f>
        <v>عالی</v>
      </c>
      <c r="D377" s="26"/>
      <c r="E377" s="16"/>
      <c r="F377" s="17"/>
      <c r="G377" s="16"/>
      <c r="H377" s="18"/>
      <c r="I377" s="19"/>
    </row>
    <row r="378" spans="1:9" ht="15" customHeight="1">
      <c r="A378" s="36" t="str">
        <f>نمرات!$D$1</f>
        <v>قرائت فارسی</v>
      </c>
      <c r="B378" s="48">
        <f>نمرات!$D$17</f>
        <v>18</v>
      </c>
      <c r="C378" s="30" t="str">
        <f t="shared" si="14"/>
        <v>خیلی خوب</v>
      </c>
      <c r="D378" s="26"/>
      <c r="E378" s="16"/>
      <c r="F378" s="16"/>
      <c r="G378" s="16"/>
      <c r="H378" s="18"/>
      <c r="I378" s="19"/>
    </row>
    <row r="379" spans="1:9" ht="15" customHeight="1">
      <c r="A379" s="36" t="str">
        <f>نمرات!$E$1</f>
        <v>املاء</v>
      </c>
      <c r="B379" s="48">
        <f>نمرات!$E$17</f>
        <v>18</v>
      </c>
      <c r="C379" s="30" t="str">
        <f t="shared" si="14"/>
        <v>خیلی خوب</v>
      </c>
      <c r="D379" s="26"/>
      <c r="E379" s="16"/>
      <c r="F379" s="16"/>
      <c r="G379" s="16"/>
      <c r="H379" s="18"/>
      <c r="I379" s="19"/>
    </row>
    <row r="380" spans="1:9" ht="15" customHeight="1">
      <c r="A380" s="36" t="str">
        <f>نمرات!$F$1</f>
        <v>انشاء</v>
      </c>
      <c r="B380" s="48">
        <f>نمرات!$F$17</f>
        <v>18</v>
      </c>
      <c r="C380" s="30" t="str">
        <f t="shared" si="14"/>
        <v>خیلی خوب</v>
      </c>
      <c r="D380" s="26"/>
      <c r="E380" s="16"/>
      <c r="F380" s="16"/>
      <c r="G380" s="16"/>
      <c r="H380" s="18"/>
      <c r="I380" s="19"/>
    </row>
    <row r="381" spans="1:9" ht="15" customHeight="1">
      <c r="A381" s="36" t="str">
        <f>نمرات!$G$1</f>
        <v>عربی</v>
      </c>
      <c r="B381" s="48">
        <f>نمرات!$G$17</f>
        <v>19</v>
      </c>
      <c r="C381" s="30" t="str">
        <f t="shared" si="14"/>
        <v>خیلی خوب</v>
      </c>
      <c r="D381" s="26"/>
      <c r="E381" s="16"/>
      <c r="F381" s="16"/>
      <c r="G381" s="16"/>
      <c r="H381" s="18"/>
      <c r="I381" s="19"/>
    </row>
    <row r="382" spans="1:9" ht="15" customHeight="1">
      <c r="A382" s="36" t="str">
        <f>نمرات!$H$1</f>
        <v>زبان انگلیسی</v>
      </c>
      <c r="B382" s="48">
        <f>نمرات!$H$17</f>
        <v>20</v>
      </c>
      <c r="C382" s="30" t="str">
        <f t="shared" si="14"/>
        <v>عالی</v>
      </c>
      <c r="D382" s="26"/>
      <c r="E382" s="16"/>
      <c r="F382" s="16"/>
      <c r="G382" s="16"/>
      <c r="H382" s="18"/>
      <c r="I382" s="19"/>
    </row>
    <row r="383" spans="1:9" ht="15" customHeight="1">
      <c r="A383" s="36" t="str">
        <f>نمرات!$I$1</f>
        <v>علوم تجربی</v>
      </c>
      <c r="B383" s="48">
        <f>نمرات!$I$17</f>
        <v>18</v>
      </c>
      <c r="C383" s="30" t="str">
        <f t="shared" si="14"/>
        <v>خیلی خوب</v>
      </c>
      <c r="D383" s="26"/>
      <c r="E383" s="16"/>
      <c r="F383" s="16"/>
      <c r="G383" s="16"/>
      <c r="H383" s="18"/>
      <c r="I383" s="19"/>
    </row>
    <row r="384" spans="1:9" ht="15" customHeight="1">
      <c r="A384" s="36" t="str">
        <f>نمرات!$J$1</f>
        <v>ریاضی</v>
      </c>
      <c r="B384" s="48">
        <f>نمرات!$J$17</f>
        <v>13</v>
      </c>
      <c r="C384" s="30" t="str">
        <f t="shared" si="14"/>
        <v>متوسط</v>
      </c>
      <c r="D384" s="26"/>
      <c r="E384" s="16"/>
      <c r="F384" s="16"/>
      <c r="G384" s="16"/>
      <c r="H384" s="18"/>
      <c r="I384" s="19"/>
    </row>
    <row r="385" spans="1:9" ht="15" customHeight="1">
      <c r="A385" s="36" t="str">
        <f>نمرات!$K$1</f>
        <v>تربیت بدنی</v>
      </c>
      <c r="B385" s="48">
        <f>نمرات!$K$17</f>
        <v>20</v>
      </c>
      <c r="C385" s="30" t="str">
        <f t="shared" si="14"/>
        <v>عالی</v>
      </c>
      <c r="D385" s="26"/>
      <c r="E385" s="16"/>
      <c r="F385" s="16"/>
      <c r="G385" s="16"/>
      <c r="H385" s="18"/>
      <c r="I385" s="19"/>
    </row>
    <row r="386" spans="1:9" ht="15" customHeight="1" thickBot="1">
      <c r="A386" s="36" t="str">
        <f>نمرات!$L$1</f>
        <v>مطالعات</v>
      </c>
      <c r="B386" s="48">
        <f>نمرات!$L$17</f>
        <v>15</v>
      </c>
      <c r="C386" s="30" t="str">
        <f t="shared" si="14"/>
        <v>متوسط</v>
      </c>
      <c r="D386" s="26"/>
      <c r="E386" s="16"/>
      <c r="F386" s="16"/>
      <c r="G386" s="16"/>
      <c r="H386" s="18"/>
      <c r="I386" s="19"/>
    </row>
    <row r="387" spans="1:9" ht="15" customHeight="1" thickTop="1" thickBot="1">
      <c r="A387" s="36" t="str">
        <f>نمرات!$M$1</f>
        <v>فرهنگ و هنر</v>
      </c>
      <c r="B387" s="48">
        <f>نمرات!$M$17</f>
        <v>19</v>
      </c>
      <c r="C387" s="30" t="str">
        <f t="shared" si="14"/>
        <v>خیلی خوب</v>
      </c>
      <c r="D387" s="27" t="s">
        <v>50</v>
      </c>
      <c r="E387" s="25"/>
      <c r="F387" s="22"/>
      <c r="G387" s="22"/>
      <c r="H387" s="23"/>
      <c r="I387" s="24"/>
    </row>
    <row r="388" spans="1:9" ht="15" customHeight="1">
      <c r="A388" s="36" t="str">
        <f>نمرات!$N$1</f>
        <v>کار و فناوری</v>
      </c>
      <c r="B388" s="48">
        <f>نمرات!$N$17</f>
        <v>20</v>
      </c>
      <c r="C388" s="30" t="str">
        <f t="shared" si="14"/>
        <v>عالی</v>
      </c>
      <c r="D388" s="26"/>
      <c r="I388" s="6"/>
    </row>
    <row r="389" spans="1:9" ht="15" customHeight="1">
      <c r="A389" s="36" t="str">
        <f>نمرات!$O$1</f>
        <v>تفکر</v>
      </c>
      <c r="B389" s="48">
        <f>نمرات!$O$17</f>
        <v>20</v>
      </c>
      <c r="C389" s="30" t="str">
        <f t="shared" si="14"/>
        <v>عالی</v>
      </c>
      <c r="D389" s="26"/>
      <c r="E389" s="16"/>
      <c r="F389" s="16"/>
      <c r="G389" s="16"/>
      <c r="H389" s="18"/>
      <c r="I389" s="19"/>
    </row>
    <row r="390" spans="1:9" ht="15" customHeight="1" thickBot="1">
      <c r="A390" s="37" t="str">
        <f>نمرات!$P$1</f>
        <v>انضباط</v>
      </c>
      <c r="B390" s="49">
        <f>نمرات!$P$17</f>
        <v>20</v>
      </c>
      <c r="C390" s="31" t="str">
        <f>IF(B390&lt;10,"نیاز به مشاوره",IF(B390&lt;=12,"ضعیف",IF(B390&lt;=15,"متوسط",IF(B390&lt;=17,"خوب",IF(B390&lt;=19,"خیلی خوب",IF(B390&lt;=20,"عالی",""))))))</f>
        <v>عالی</v>
      </c>
      <c r="D390" s="26"/>
      <c r="E390" s="16"/>
      <c r="F390" s="16"/>
      <c r="G390" s="16"/>
      <c r="H390" s="18"/>
      <c r="I390" s="19"/>
    </row>
    <row r="391" spans="1:9" ht="15" customHeight="1" thickTop="1" thickBot="1">
      <c r="A391" s="20" t="s">
        <v>6</v>
      </c>
      <c r="B391" s="40">
        <f>SUM(B376:B389)</f>
        <v>256</v>
      </c>
      <c r="C391" s="21"/>
      <c r="D391" s="38" t="s">
        <v>19</v>
      </c>
      <c r="E391" s="39">
        <f>ROUND(AVERAGE(B376:B389),2)</f>
        <v>18.29</v>
      </c>
      <c r="F391" s="28"/>
      <c r="G391" s="12" t="s">
        <v>54</v>
      </c>
      <c r="H391" s="12" t="s">
        <v>11</v>
      </c>
      <c r="I391" s="46">
        <f>نمرات!$U$17</f>
        <v>4</v>
      </c>
    </row>
    <row r="392" spans="1:9" ht="15" customHeight="1" thickBot="1">
      <c r="A392" s="45" t="s">
        <v>52</v>
      </c>
      <c r="B392" s="89"/>
      <c r="C392" s="89"/>
      <c r="D392" s="89"/>
      <c r="E392" s="89"/>
      <c r="F392" s="89"/>
      <c r="G392" s="89"/>
      <c r="H392" s="94"/>
      <c r="I392" s="95"/>
    </row>
    <row r="393" spans="1:9" ht="15" customHeight="1">
      <c r="A393" s="96" t="str">
        <f>مشخصات!$B$8</f>
        <v>سلامتی و موفقیت شما آرزوی ماست</v>
      </c>
      <c r="B393" s="97"/>
      <c r="C393" s="97"/>
      <c r="D393" s="97"/>
      <c r="E393" s="97"/>
      <c r="F393" s="97"/>
      <c r="G393" s="97"/>
      <c r="H393" s="97"/>
      <c r="I393" s="98"/>
    </row>
    <row r="394" spans="1:9" ht="15" customHeight="1" thickBot="1">
      <c r="A394" s="99"/>
      <c r="B394" s="100"/>
      <c r="C394" s="100"/>
      <c r="D394" s="100"/>
      <c r="E394" s="100"/>
      <c r="F394" s="100"/>
      <c r="G394" s="100"/>
      <c r="H394" s="100"/>
      <c r="I394" s="101"/>
    </row>
    <row r="395" spans="1:9" ht="15" customHeight="1" thickTop="1">
      <c r="A395" s="90"/>
      <c r="B395" s="90"/>
      <c r="C395" s="90"/>
      <c r="D395" s="90"/>
      <c r="E395" s="90"/>
      <c r="F395" s="90"/>
      <c r="G395" s="90"/>
      <c r="H395" s="102"/>
      <c r="I395" s="103"/>
    </row>
    <row r="396" spans="1:9" ht="15" customHeight="1">
      <c r="A396" s="90"/>
      <c r="B396" s="90"/>
      <c r="C396" s="90"/>
      <c r="D396" s="90"/>
      <c r="E396" s="90"/>
      <c r="F396" s="90"/>
      <c r="G396" s="90"/>
      <c r="H396" s="91"/>
      <c r="I396" s="92"/>
    </row>
    <row r="397" spans="1:9" ht="15" customHeight="1">
      <c r="A397" s="88"/>
      <c r="B397" s="88"/>
      <c r="C397" s="88"/>
      <c r="D397" s="88"/>
      <c r="E397" s="88"/>
      <c r="F397" s="88"/>
      <c r="G397" s="88"/>
      <c r="H397" s="88"/>
      <c r="I397" s="88"/>
    </row>
    <row r="398" spans="1:9" ht="15" customHeight="1">
      <c r="B398" s="2"/>
      <c r="C398" s="2"/>
      <c r="D398" s="2"/>
    </row>
    <row r="399" spans="1:9" ht="15" customHeight="1">
      <c r="B399" s="2"/>
      <c r="C399" s="2"/>
      <c r="D399" s="2"/>
      <c r="H399" s="2"/>
      <c r="I399" s="2"/>
    </row>
    <row r="400" spans="1:9" ht="15" customHeight="1" thickBot="1">
      <c r="B400" s="2"/>
      <c r="C400" s="2"/>
      <c r="D400" s="2"/>
      <c r="H400" s="2"/>
      <c r="I400" s="2"/>
    </row>
    <row r="401" spans="1:9" ht="15" customHeight="1" thickTop="1">
      <c r="A401" s="116" t="str">
        <f>مشخصات!$B$2</f>
        <v>ناحیه 2</v>
      </c>
      <c r="B401" s="117"/>
      <c r="C401" s="118"/>
      <c r="D401" s="119" t="s">
        <v>44</v>
      </c>
      <c r="E401" s="104" t="str">
        <f>مشخصات!$B$3</f>
        <v>میان نوبت اول</v>
      </c>
      <c r="F401" s="122" t="s">
        <v>53</v>
      </c>
      <c r="G401" s="124" t="str">
        <f>مشخصات!$B$4</f>
        <v>1400-1401</v>
      </c>
      <c r="H401" s="104" t="s">
        <v>43</v>
      </c>
      <c r="I401" s="106" t="str">
        <f>مشخصات!$B$6</f>
        <v>هفتم</v>
      </c>
    </row>
    <row r="402" spans="1:9" ht="15" customHeight="1" thickBot="1">
      <c r="A402" s="108" t="str">
        <f>مشخصات!$B$1</f>
        <v>دبيرستان خدایی</v>
      </c>
      <c r="B402" s="109"/>
      <c r="C402" s="110"/>
      <c r="D402" s="120"/>
      <c r="E402" s="121"/>
      <c r="F402" s="123"/>
      <c r="G402" s="125"/>
      <c r="H402" s="105"/>
      <c r="I402" s="107"/>
    </row>
    <row r="403" spans="1:9" ht="15" customHeight="1" thickTop="1" thickBot="1">
      <c r="A403" s="13" t="s">
        <v>8</v>
      </c>
      <c r="B403" s="14" t="s">
        <v>51</v>
      </c>
      <c r="C403" s="15" t="s">
        <v>49</v>
      </c>
      <c r="D403" s="42" t="s">
        <v>9</v>
      </c>
      <c r="E403" s="111" t="str">
        <f>نمرات!$A$18</f>
        <v>حقیقی-امیرمهدی</v>
      </c>
      <c r="F403" s="112"/>
      <c r="G403" s="112"/>
      <c r="H403" s="43" t="s">
        <v>10</v>
      </c>
      <c r="I403" s="44">
        <f>مشخصات!$B$7</f>
        <v>801</v>
      </c>
    </row>
    <row r="404" spans="1:9" ht="15" customHeight="1" thickTop="1">
      <c r="A404" s="35" t="str">
        <f>نمرات!$B$1</f>
        <v>قرآن</v>
      </c>
      <c r="B404" s="47">
        <f>نمرات!$B$18</f>
        <v>18</v>
      </c>
      <c r="C404" s="29" t="str">
        <f>IF(B404&lt;10,"تجدید",IF(B404&lt;=12,"ضعیف",IF(B404&lt;=15,"متوسط",IF(B404&lt;=17,"خوب",IF(B404&lt;=19,"خیلی خوب",IF(B404&lt;=20,"عالی",""))))))</f>
        <v>خیلی خوب</v>
      </c>
      <c r="D404" s="41"/>
      <c r="E404" s="113"/>
      <c r="F404" s="114"/>
      <c r="G404" s="114"/>
      <c r="H404" s="114"/>
      <c r="I404" s="115"/>
    </row>
    <row r="405" spans="1:9" ht="15" customHeight="1">
      <c r="A405" s="36" t="str">
        <f>نمرات!$C$1</f>
        <v xml:space="preserve">معارف اسلامی </v>
      </c>
      <c r="B405" s="48">
        <f>نمرات!$C$18</f>
        <v>20</v>
      </c>
      <c r="C405" s="30" t="str">
        <f t="shared" ref="C405:C417" si="15">IF(B405&lt;10,"تجدید",IF(B405&lt;=12,"ضعیف",IF(B405&lt;=15,"متوسط",IF(B405&lt;=17,"خوب",IF(B405&lt;=19,"خیلی خوب",IF(B405&lt;=20,"عالی",""))))))</f>
        <v>عالی</v>
      </c>
      <c r="D405" s="26"/>
      <c r="E405" s="16"/>
      <c r="F405" s="17"/>
      <c r="G405" s="16"/>
      <c r="H405" s="18"/>
      <c r="I405" s="19"/>
    </row>
    <row r="406" spans="1:9" ht="15" customHeight="1">
      <c r="A406" s="36" t="str">
        <f>نمرات!$D$1</f>
        <v>قرائت فارسی</v>
      </c>
      <c r="B406" s="48">
        <f>نمرات!$D$18</f>
        <v>18</v>
      </c>
      <c r="C406" s="30" t="str">
        <f t="shared" si="15"/>
        <v>خیلی خوب</v>
      </c>
      <c r="D406" s="26"/>
      <c r="E406" s="16"/>
      <c r="F406" s="16"/>
      <c r="G406" s="16"/>
      <c r="H406" s="18"/>
      <c r="I406" s="19"/>
    </row>
    <row r="407" spans="1:9" ht="15" customHeight="1">
      <c r="A407" s="36" t="str">
        <f>نمرات!$E$1</f>
        <v>املاء</v>
      </c>
      <c r="B407" s="48">
        <f>نمرات!$E$18</f>
        <v>18</v>
      </c>
      <c r="C407" s="30" t="str">
        <f t="shared" si="15"/>
        <v>خیلی خوب</v>
      </c>
      <c r="D407" s="26"/>
      <c r="E407" s="16"/>
      <c r="F407" s="16"/>
      <c r="G407" s="16"/>
      <c r="H407" s="18"/>
      <c r="I407" s="19"/>
    </row>
    <row r="408" spans="1:9" ht="15" customHeight="1">
      <c r="A408" s="36" t="str">
        <f>نمرات!$F$1</f>
        <v>انشاء</v>
      </c>
      <c r="B408" s="48">
        <f>نمرات!$F$18</f>
        <v>18</v>
      </c>
      <c r="C408" s="30" t="str">
        <f t="shared" si="15"/>
        <v>خیلی خوب</v>
      </c>
      <c r="D408" s="26"/>
      <c r="E408" s="16"/>
      <c r="F408" s="16"/>
      <c r="G408" s="16"/>
      <c r="H408" s="18"/>
      <c r="I408" s="19"/>
    </row>
    <row r="409" spans="1:9" ht="15" customHeight="1">
      <c r="A409" s="36" t="str">
        <f>نمرات!$G$1</f>
        <v>عربی</v>
      </c>
      <c r="B409" s="48">
        <f>نمرات!$G$18</f>
        <v>19</v>
      </c>
      <c r="C409" s="30" t="str">
        <f t="shared" si="15"/>
        <v>خیلی خوب</v>
      </c>
      <c r="D409" s="26"/>
      <c r="E409" s="16"/>
      <c r="F409" s="16"/>
      <c r="G409" s="16"/>
      <c r="H409" s="18"/>
      <c r="I409" s="19"/>
    </row>
    <row r="410" spans="1:9" ht="15" customHeight="1">
      <c r="A410" s="36" t="str">
        <f>نمرات!$H$1</f>
        <v>زبان انگلیسی</v>
      </c>
      <c r="B410" s="48">
        <f>نمرات!$H$18</f>
        <v>19</v>
      </c>
      <c r="C410" s="30" t="str">
        <f t="shared" si="15"/>
        <v>خیلی خوب</v>
      </c>
      <c r="D410" s="26"/>
      <c r="E410" s="16"/>
      <c r="F410" s="16"/>
      <c r="G410" s="16"/>
      <c r="H410" s="18"/>
      <c r="I410" s="19"/>
    </row>
    <row r="411" spans="1:9" ht="15" customHeight="1">
      <c r="A411" s="36" t="str">
        <f>نمرات!$I$1</f>
        <v>علوم تجربی</v>
      </c>
      <c r="B411" s="48">
        <f>نمرات!$I$18</f>
        <v>18</v>
      </c>
      <c r="C411" s="30" t="str">
        <f t="shared" si="15"/>
        <v>خیلی خوب</v>
      </c>
      <c r="D411" s="26"/>
      <c r="E411" s="16"/>
      <c r="F411" s="16"/>
      <c r="G411" s="16"/>
      <c r="H411" s="18"/>
      <c r="I411" s="19"/>
    </row>
    <row r="412" spans="1:9" ht="15" customHeight="1">
      <c r="A412" s="36" t="str">
        <f>نمرات!$J$1</f>
        <v>ریاضی</v>
      </c>
      <c r="B412" s="48">
        <f>نمرات!$J$18</f>
        <v>16</v>
      </c>
      <c r="C412" s="30" t="str">
        <f t="shared" si="15"/>
        <v>خوب</v>
      </c>
      <c r="D412" s="26"/>
      <c r="E412" s="16"/>
      <c r="F412" s="16"/>
      <c r="G412" s="16"/>
      <c r="H412" s="18"/>
      <c r="I412" s="19"/>
    </row>
    <row r="413" spans="1:9" ht="15" customHeight="1">
      <c r="A413" s="36" t="str">
        <f>نمرات!$K$1</f>
        <v>تربیت بدنی</v>
      </c>
      <c r="B413" s="48">
        <f>نمرات!$K$18</f>
        <v>20</v>
      </c>
      <c r="C413" s="30" t="str">
        <f t="shared" si="15"/>
        <v>عالی</v>
      </c>
      <c r="D413" s="26"/>
      <c r="E413" s="16"/>
      <c r="F413" s="16"/>
      <c r="G413" s="16"/>
      <c r="H413" s="18"/>
      <c r="I413" s="19"/>
    </row>
    <row r="414" spans="1:9" ht="15" customHeight="1" thickBot="1">
      <c r="A414" s="36" t="str">
        <f>نمرات!$L$1</f>
        <v>مطالعات</v>
      </c>
      <c r="B414" s="48">
        <f>نمرات!$L$18</f>
        <v>15</v>
      </c>
      <c r="C414" s="30" t="str">
        <f t="shared" si="15"/>
        <v>متوسط</v>
      </c>
      <c r="D414" s="26"/>
      <c r="E414" s="16"/>
      <c r="F414" s="16"/>
      <c r="G414" s="16"/>
      <c r="H414" s="18"/>
      <c r="I414" s="19"/>
    </row>
    <row r="415" spans="1:9" ht="15" customHeight="1" thickTop="1" thickBot="1">
      <c r="A415" s="36" t="str">
        <f>نمرات!$M$1</f>
        <v>فرهنگ و هنر</v>
      </c>
      <c r="B415" s="48">
        <f>نمرات!$M$18</f>
        <v>19</v>
      </c>
      <c r="C415" s="30" t="str">
        <f t="shared" si="15"/>
        <v>خیلی خوب</v>
      </c>
      <c r="D415" s="27" t="s">
        <v>50</v>
      </c>
      <c r="E415" s="25"/>
      <c r="F415" s="22"/>
      <c r="G415" s="22"/>
      <c r="H415" s="23"/>
      <c r="I415" s="24"/>
    </row>
    <row r="416" spans="1:9" ht="15" customHeight="1">
      <c r="A416" s="36" t="str">
        <f>نمرات!$N$1</f>
        <v>کار و فناوری</v>
      </c>
      <c r="B416" s="48">
        <f>نمرات!$N$18</f>
        <v>20</v>
      </c>
      <c r="C416" s="30" t="str">
        <f t="shared" si="15"/>
        <v>عالی</v>
      </c>
      <c r="D416" s="26"/>
      <c r="I416" s="6"/>
    </row>
    <row r="417" spans="1:9" ht="15" customHeight="1">
      <c r="A417" s="36" t="str">
        <f>نمرات!$O$1</f>
        <v>تفکر</v>
      </c>
      <c r="B417" s="48">
        <f>نمرات!$O$18</f>
        <v>20</v>
      </c>
      <c r="C417" s="30" t="str">
        <f t="shared" si="15"/>
        <v>عالی</v>
      </c>
      <c r="D417" s="26"/>
      <c r="E417" s="16"/>
      <c r="F417" s="16"/>
      <c r="G417" s="16"/>
      <c r="H417" s="18"/>
      <c r="I417" s="19"/>
    </row>
    <row r="418" spans="1:9" ht="15" customHeight="1" thickBot="1">
      <c r="A418" s="37" t="str">
        <f>نمرات!$P$1</f>
        <v>انضباط</v>
      </c>
      <c r="B418" s="49">
        <f>نمرات!$P$18</f>
        <v>20</v>
      </c>
      <c r="C418" s="31" t="str">
        <f>IF(B418&lt;10,"نیاز به مشاوره",IF(B418&lt;=12,"ضعیف",IF(B418&lt;=15,"متوسط",IF(B418&lt;=17,"خوب",IF(B418&lt;=19,"خیلی خوب",IF(B418&lt;=20,"عالی",""))))))</f>
        <v>عالی</v>
      </c>
      <c r="D418" s="26"/>
      <c r="E418" s="16"/>
      <c r="F418" s="16"/>
      <c r="G418" s="16"/>
      <c r="H418" s="18"/>
      <c r="I418" s="19"/>
    </row>
    <row r="419" spans="1:9" ht="15" customHeight="1" thickTop="1" thickBot="1">
      <c r="A419" s="20" t="s">
        <v>6</v>
      </c>
      <c r="B419" s="40">
        <f>SUM(B404:B417)</f>
        <v>258</v>
      </c>
      <c r="C419" s="21"/>
      <c r="D419" s="38" t="s">
        <v>19</v>
      </c>
      <c r="E419" s="39">
        <f>ROUND(AVERAGE(B404:B417),2)</f>
        <v>18.43</v>
      </c>
      <c r="F419" s="28"/>
      <c r="G419" s="12" t="s">
        <v>54</v>
      </c>
      <c r="H419" s="12" t="s">
        <v>11</v>
      </c>
      <c r="I419" s="46">
        <f>نمرات!$U$18</f>
        <v>2</v>
      </c>
    </row>
    <row r="420" spans="1:9" ht="15" customHeight="1" thickBot="1">
      <c r="A420" s="45" t="s">
        <v>52</v>
      </c>
      <c r="B420" s="89"/>
      <c r="C420" s="89"/>
      <c r="D420" s="89"/>
      <c r="E420" s="89"/>
      <c r="F420" s="89"/>
      <c r="G420" s="89"/>
      <c r="H420" s="94"/>
      <c r="I420" s="95"/>
    </row>
    <row r="421" spans="1:9" ht="15" customHeight="1">
      <c r="A421" s="96" t="str">
        <f>مشخصات!$B$8</f>
        <v>سلامتی و موفقیت شما آرزوی ماست</v>
      </c>
      <c r="B421" s="97"/>
      <c r="C421" s="97"/>
      <c r="D421" s="97"/>
      <c r="E421" s="97"/>
      <c r="F421" s="97"/>
      <c r="G421" s="97"/>
      <c r="H421" s="97"/>
      <c r="I421" s="98"/>
    </row>
    <row r="422" spans="1:9" ht="15" customHeight="1" thickBot="1">
      <c r="A422" s="99"/>
      <c r="B422" s="100"/>
      <c r="C422" s="100"/>
      <c r="D422" s="100"/>
      <c r="E422" s="100"/>
      <c r="F422" s="100"/>
      <c r="G422" s="100"/>
      <c r="H422" s="100"/>
      <c r="I422" s="101"/>
    </row>
    <row r="423" spans="1:9" ht="15" customHeight="1" thickTop="1">
      <c r="A423" s="90"/>
      <c r="B423" s="90"/>
      <c r="C423" s="90"/>
      <c r="D423" s="90"/>
      <c r="E423" s="90"/>
      <c r="F423" s="90"/>
      <c r="G423" s="90"/>
      <c r="H423" s="102"/>
      <c r="I423" s="103"/>
    </row>
    <row r="424" spans="1:9" ht="15" customHeight="1">
      <c r="B424" s="2"/>
      <c r="C424" s="2"/>
      <c r="D424" s="2"/>
      <c r="H424" s="2"/>
      <c r="I424" s="2"/>
    </row>
    <row r="425" spans="1:9" ht="15" customHeight="1" thickBot="1"/>
    <row r="426" spans="1:9" ht="15" customHeight="1" thickTop="1">
      <c r="A426" s="116" t="str">
        <f>مشخصات!$B$2</f>
        <v>ناحیه 2</v>
      </c>
      <c r="B426" s="117"/>
      <c r="C426" s="118"/>
      <c r="D426" s="119" t="s">
        <v>44</v>
      </c>
      <c r="E426" s="104" t="str">
        <f>مشخصات!$B$3</f>
        <v>میان نوبت اول</v>
      </c>
      <c r="F426" s="122" t="s">
        <v>53</v>
      </c>
      <c r="G426" s="124" t="str">
        <f>مشخصات!$B$4</f>
        <v>1400-1401</v>
      </c>
      <c r="H426" s="104" t="s">
        <v>43</v>
      </c>
      <c r="I426" s="106" t="str">
        <f>مشخصات!$B$6</f>
        <v>هفتم</v>
      </c>
    </row>
    <row r="427" spans="1:9" ht="15" customHeight="1" thickBot="1">
      <c r="A427" s="108" t="str">
        <f>مشخصات!$B$1</f>
        <v>دبيرستان خدایی</v>
      </c>
      <c r="B427" s="109"/>
      <c r="C427" s="110"/>
      <c r="D427" s="120"/>
      <c r="E427" s="121"/>
      <c r="F427" s="123"/>
      <c r="G427" s="125"/>
      <c r="H427" s="105"/>
      <c r="I427" s="107"/>
    </row>
    <row r="428" spans="1:9" ht="15" customHeight="1" thickTop="1" thickBot="1">
      <c r="A428" s="13" t="s">
        <v>8</v>
      </c>
      <c r="B428" s="14" t="s">
        <v>51</v>
      </c>
      <c r="C428" s="15" t="s">
        <v>49</v>
      </c>
      <c r="D428" s="42" t="s">
        <v>9</v>
      </c>
      <c r="E428" s="111" t="str">
        <f>نمرات!$A$19</f>
        <v>دانشور-ابوالفضل</v>
      </c>
      <c r="F428" s="112"/>
      <c r="G428" s="112"/>
      <c r="H428" s="43" t="s">
        <v>10</v>
      </c>
      <c r="I428" s="44">
        <f>مشخصات!$B$7</f>
        <v>801</v>
      </c>
    </row>
    <row r="429" spans="1:9" ht="15" customHeight="1" thickTop="1">
      <c r="A429" s="35" t="str">
        <f>نمرات!$B$1</f>
        <v>قرآن</v>
      </c>
      <c r="B429" s="47">
        <f>نمرات!$B$19</f>
        <v>19</v>
      </c>
      <c r="C429" s="29" t="str">
        <f>IF(B429&lt;10,"تجدید",IF(B429&lt;=12,"ضعیف",IF(B429&lt;=15,"متوسط",IF(B429&lt;=17,"خوب",IF(B429&lt;=19,"خیلی خوب",IF(B429&lt;=20,"عالی",""))))))</f>
        <v>خیلی خوب</v>
      </c>
      <c r="D429" s="41"/>
      <c r="E429" s="113"/>
      <c r="F429" s="114"/>
      <c r="G429" s="114"/>
      <c r="H429" s="114"/>
      <c r="I429" s="115"/>
    </row>
    <row r="430" spans="1:9" ht="15" customHeight="1">
      <c r="A430" s="36" t="str">
        <f>نمرات!$C$1</f>
        <v xml:space="preserve">معارف اسلامی </v>
      </c>
      <c r="B430" s="48">
        <f>نمرات!$C$19</f>
        <v>20</v>
      </c>
      <c r="C430" s="30" t="str">
        <f t="shared" ref="C430:C442" si="16">IF(B430&lt;10,"تجدید",IF(B430&lt;=12,"ضعیف",IF(B430&lt;=15,"متوسط",IF(B430&lt;=17,"خوب",IF(B430&lt;=19,"خیلی خوب",IF(B430&lt;=20,"عالی",""))))))</f>
        <v>عالی</v>
      </c>
      <c r="D430" s="26"/>
      <c r="E430" s="16"/>
      <c r="F430" s="17"/>
      <c r="G430" s="16"/>
      <c r="H430" s="18"/>
      <c r="I430" s="19"/>
    </row>
    <row r="431" spans="1:9" ht="15" customHeight="1">
      <c r="A431" s="36" t="str">
        <f>نمرات!$D$1</f>
        <v>قرائت فارسی</v>
      </c>
      <c r="B431" s="48">
        <f>نمرات!$D$19</f>
        <v>19</v>
      </c>
      <c r="C431" s="30" t="str">
        <f t="shared" si="16"/>
        <v>خیلی خوب</v>
      </c>
      <c r="D431" s="26"/>
      <c r="E431" s="16"/>
      <c r="F431" s="16"/>
      <c r="G431" s="16"/>
      <c r="H431" s="18"/>
      <c r="I431" s="19"/>
    </row>
    <row r="432" spans="1:9" ht="15" customHeight="1">
      <c r="A432" s="36" t="str">
        <f>نمرات!$E$1</f>
        <v>املاء</v>
      </c>
      <c r="B432" s="48">
        <f>نمرات!$E$19</f>
        <v>19</v>
      </c>
      <c r="C432" s="30" t="str">
        <f t="shared" si="16"/>
        <v>خیلی خوب</v>
      </c>
      <c r="D432" s="26"/>
      <c r="E432" s="16"/>
      <c r="F432" s="16"/>
      <c r="G432" s="16"/>
      <c r="H432" s="18"/>
      <c r="I432" s="19"/>
    </row>
    <row r="433" spans="1:9" ht="15" customHeight="1">
      <c r="A433" s="36" t="str">
        <f>نمرات!$F$1</f>
        <v>انشاء</v>
      </c>
      <c r="B433" s="48">
        <f>نمرات!$F$19</f>
        <v>19</v>
      </c>
      <c r="C433" s="30" t="str">
        <f t="shared" si="16"/>
        <v>خیلی خوب</v>
      </c>
      <c r="D433" s="26"/>
      <c r="E433" s="16"/>
      <c r="F433" s="16"/>
      <c r="G433" s="16"/>
      <c r="H433" s="18"/>
      <c r="I433" s="19"/>
    </row>
    <row r="434" spans="1:9" ht="15" customHeight="1">
      <c r="A434" s="36" t="str">
        <f>نمرات!$G$1</f>
        <v>عربی</v>
      </c>
      <c r="B434" s="48">
        <f>نمرات!$G$19</f>
        <v>19</v>
      </c>
      <c r="C434" s="30" t="str">
        <f t="shared" si="16"/>
        <v>خیلی خوب</v>
      </c>
      <c r="D434" s="26"/>
      <c r="E434" s="16"/>
      <c r="F434" s="16"/>
      <c r="G434" s="16"/>
      <c r="H434" s="18"/>
      <c r="I434" s="19"/>
    </row>
    <row r="435" spans="1:9" ht="15" customHeight="1">
      <c r="A435" s="36" t="str">
        <f>نمرات!$H$1</f>
        <v>زبان انگلیسی</v>
      </c>
      <c r="B435" s="48">
        <f>نمرات!$H$19</f>
        <v>20</v>
      </c>
      <c r="C435" s="30" t="str">
        <f t="shared" si="16"/>
        <v>عالی</v>
      </c>
      <c r="D435" s="26"/>
      <c r="E435" s="16"/>
      <c r="F435" s="16"/>
      <c r="G435" s="16"/>
      <c r="H435" s="18"/>
      <c r="I435" s="19"/>
    </row>
    <row r="436" spans="1:9" ht="15" customHeight="1">
      <c r="A436" s="36" t="str">
        <f>نمرات!$I$1</f>
        <v>علوم تجربی</v>
      </c>
      <c r="B436" s="48">
        <f>نمرات!$I$19</f>
        <v>20</v>
      </c>
      <c r="C436" s="30" t="str">
        <f t="shared" si="16"/>
        <v>عالی</v>
      </c>
      <c r="D436" s="26"/>
      <c r="E436" s="16"/>
      <c r="F436" s="16"/>
      <c r="G436" s="16"/>
      <c r="H436" s="18"/>
      <c r="I436" s="19"/>
    </row>
    <row r="437" spans="1:9" ht="15" customHeight="1">
      <c r="A437" s="36" t="str">
        <f>نمرات!$J$1</f>
        <v>ریاضی</v>
      </c>
      <c r="B437" s="48">
        <f>نمرات!$J$19</f>
        <v>18</v>
      </c>
      <c r="C437" s="30" t="str">
        <f t="shared" si="16"/>
        <v>خیلی خوب</v>
      </c>
      <c r="D437" s="26"/>
      <c r="E437" s="16"/>
      <c r="F437" s="16"/>
      <c r="G437" s="16"/>
      <c r="H437" s="18"/>
      <c r="I437" s="19"/>
    </row>
    <row r="438" spans="1:9" ht="15" customHeight="1">
      <c r="A438" s="36" t="str">
        <f>نمرات!$K$1</f>
        <v>تربیت بدنی</v>
      </c>
      <c r="B438" s="48">
        <f>نمرات!$K$19</f>
        <v>20</v>
      </c>
      <c r="C438" s="30" t="str">
        <f t="shared" si="16"/>
        <v>عالی</v>
      </c>
      <c r="D438" s="26"/>
      <c r="E438" s="16"/>
      <c r="F438" s="16"/>
      <c r="G438" s="16"/>
      <c r="H438" s="18"/>
      <c r="I438" s="19"/>
    </row>
    <row r="439" spans="1:9" ht="15" customHeight="1" thickBot="1">
      <c r="A439" s="36" t="str">
        <f>نمرات!$L$1</f>
        <v>مطالعات</v>
      </c>
      <c r="B439" s="48">
        <f>نمرات!$L$19</f>
        <v>18</v>
      </c>
      <c r="C439" s="30" t="str">
        <f t="shared" si="16"/>
        <v>خیلی خوب</v>
      </c>
      <c r="D439" s="26"/>
      <c r="E439" s="16"/>
      <c r="F439" s="16"/>
      <c r="G439" s="16"/>
      <c r="H439" s="18"/>
      <c r="I439" s="19"/>
    </row>
    <row r="440" spans="1:9" ht="15" customHeight="1" thickTop="1" thickBot="1">
      <c r="A440" s="36" t="str">
        <f>نمرات!$M$1</f>
        <v>فرهنگ و هنر</v>
      </c>
      <c r="B440" s="48">
        <f>نمرات!$M$19</f>
        <v>17</v>
      </c>
      <c r="C440" s="30" t="str">
        <f t="shared" si="16"/>
        <v>خوب</v>
      </c>
      <c r="D440" s="27" t="s">
        <v>50</v>
      </c>
      <c r="E440" s="25"/>
      <c r="F440" s="22"/>
      <c r="G440" s="22"/>
      <c r="H440" s="23"/>
      <c r="I440" s="24"/>
    </row>
    <row r="441" spans="1:9" ht="15" customHeight="1">
      <c r="A441" s="36" t="str">
        <f>نمرات!$N$1</f>
        <v>کار و فناوری</v>
      </c>
      <c r="B441" s="48">
        <f>نمرات!$N$19</f>
        <v>20</v>
      </c>
      <c r="C441" s="30" t="str">
        <f t="shared" si="16"/>
        <v>عالی</v>
      </c>
      <c r="D441" s="26"/>
      <c r="I441" s="6"/>
    </row>
    <row r="442" spans="1:9" ht="15" customHeight="1">
      <c r="A442" s="36" t="str">
        <f>نمرات!$O$1</f>
        <v>تفکر</v>
      </c>
      <c r="B442" s="48">
        <f>نمرات!$O$19</f>
        <v>20</v>
      </c>
      <c r="C442" s="30" t="str">
        <f t="shared" si="16"/>
        <v>عالی</v>
      </c>
      <c r="D442" s="26"/>
      <c r="E442" s="16"/>
      <c r="F442" s="16"/>
      <c r="G442" s="16"/>
      <c r="H442" s="18"/>
      <c r="I442" s="19"/>
    </row>
    <row r="443" spans="1:9" ht="15" customHeight="1" thickBot="1">
      <c r="A443" s="37" t="str">
        <f>نمرات!$P$1</f>
        <v>انضباط</v>
      </c>
      <c r="B443" s="49">
        <f>نمرات!$P$19</f>
        <v>20</v>
      </c>
      <c r="C443" s="31" t="str">
        <f>IF(B443&lt;10,"نیاز به مشاوره",IF(B443&lt;=12,"ضعیف",IF(B443&lt;=15,"متوسط",IF(B443&lt;=17,"خوب",IF(B443&lt;=19,"خیلی خوب",IF(B443&lt;=20,"عالی",""))))))</f>
        <v>عالی</v>
      </c>
      <c r="D443" s="26"/>
      <c r="E443" s="16"/>
      <c r="F443" s="16"/>
      <c r="G443" s="16"/>
      <c r="H443" s="18"/>
      <c r="I443" s="19"/>
    </row>
    <row r="444" spans="1:9" ht="15" customHeight="1" thickTop="1" thickBot="1">
      <c r="A444" s="20" t="s">
        <v>6</v>
      </c>
      <c r="B444" s="40">
        <f>SUM(B429:B442)</f>
        <v>268</v>
      </c>
      <c r="C444" s="21"/>
      <c r="D444" s="38" t="s">
        <v>19</v>
      </c>
      <c r="E444" s="39">
        <f>ROUND(AVERAGE(B429:B442),2)</f>
        <v>19.14</v>
      </c>
      <c r="F444" s="28"/>
      <c r="G444" s="12" t="s">
        <v>54</v>
      </c>
      <c r="H444" s="12" t="s">
        <v>11</v>
      </c>
      <c r="I444" s="46">
        <f>نمرات!$U$19</f>
        <v>1</v>
      </c>
    </row>
    <row r="445" spans="1:9" ht="15" customHeight="1" thickBot="1">
      <c r="A445" s="45" t="s">
        <v>52</v>
      </c>
      <c r="B445" s="89"/>
      <c r="C445" s="89"/>
      <c r="D445" s="89"/>
      <c r="E445" s="89"/>
      <c r="F445" s="89"/>
      <c r="G445" s="89"/>
      <c r="H445" s="94"/>
      <c r="I445" s="95"/>
    </row>
    <row r="446" spans="1:9" ht="15" customHeight="1">
      <c r="A446" s="96" t="str">
        <f>مشخصات!$B$8</f>
        <v>سلامتی و موفقیت شما آرزوی ماست</v>
      </c>
      <c r="B446" s="97"/>
      <c r="C446" s="97"/>
      <c r="D446" s="97"/>
      <c r="E446" s="97"/>
      <c r="F446" s="97"/>
      <c r="G446" s="97"/>
      <c r="H446" s="97"/>
      <c r="I446" s="98"/>
    </row>
    <row r="447" spans="1:9" ht="15" customHeight="1" thickBot="1">
      <c r="A447" s="99"/>
      <c r="B447" s="100"/>
      <c r="C447" s="100"/>
      <c r="D447" s="100"/>
      <c r="E447" s="100"/>
      <c r="F447" s="100"/>
      <c r="G447" s="100"/>
      <c r="H447" s="100"/>
      <c r="I447" s="101"/>
    </row>
    <row r="448" spans="1:9" ht="15" customHeight="1" thickTop="1">
      <c r="A448" s="90"/>
      <c r="B448" s="90"/>
      <c r="C448" s="90"/>
      <c r="D448" s="90"/>
      <c r="E448" s="90"/>
      <c r="F448" s="90"/>
      <c r="G448" s="90"/>
      <c r="H448" s="102"/>
      <c r="I448" s="103"/>
    </row>
    <row r="449" spans="1:9" ht="15" customHeight="1">
      <c r="A449" s="90"/>
      <c r="B449" s="90"/>
      <c r="C449" s="90"/>
      <c r="D449" s="90"/>
      <c r="E449" s="90"/>
      <c r="F449" s="90"/>
      <c r="G449" s="90"/>
      <c r="H449" s="91"/>
      <c r="I449" s="92"/>
    </row>
    <row r="450" spans="1:9" ht="15" customHeight="1">
      <c r="A450" s="88"/>
      <c r="B450" s="88"/>
      <c r="C450" s="88"/>
      <c r="D450" s="88"/>
      <c r="E450" s="88"/>
      <c r="F450" s="88"/>
      <c r="G450" s="88"/>
      <c r="H450" s="88"/>
      <c r="I450" s="88"/>
    </row>
    <row r="451" spans="1:9" ht="15" customHeight="1">
      <c r="B451" s="2"/>
      <c r="C451" s="2"/>
      <c r="D451" s="2"/>
    </row>
    <row r="452" spans="1:9" ht="15" customHeight="1">
      <c r="B452" s="2"/>
      <c r="C452" s="2"/>
      <c r="D452" s="2"/>
      <c r="H452" s="2"/>
      <c r="I452" s="2"/>
    </row>
    <row r="453" spans="1:9" ht="15" customHeight="1" thickBot="1">
      <c r="B453" s="2"/>
      <c r="C453" s="2"/>
      <c r="D453" s="2"/>
      <c r="H453" s="2"/>
      <c r="I453" s="2"/>
    </row>
    <row r="454" spans="1:9" ht="15" customHeight="1" thickTop="1">
      <c r="A454" s="116" t="str">
        <f>مشخصات!$B$2</f>
        <v>ناحیه 2</v>
      </c>
      <c r="B454" s="117"/>
      <c r="C454" s="118"/>
      <c r="D454" s="119" t="s">
        <v>44</v>
      </c>
      <c r="E454" s="104" t="str">
        <f>مشخصات!$B$3</f>
        <v>میان نوبت اول</v>
      </c>
      <c r="F454" s="122" t="s">
        <v>53</v>
      </c>
      <c r="G454" s="124" t="str">
        <f>مشخصات!$B$4</f>
        <v>1400-1401</v>
      </c>
      <c r="H454" s="104" t="s">
        <v>43</v>
      </c>
      <c r="I454" s="106" t="str">
        <f>مشخصات!$B$6</f>
        <v>هفتم</v>
      </c>
    </row>
    <row r="455" spans="1:9" ht="15" customHeight="1" thickBot="1">
      <c r="A455" s="108" t="str">
        <f>مشخصات!$B$1</f>
        <v>دبيرستان خدایی</v>
      </c>
      <c r="B455" s="109"/>
      <c r="C455" s="110"/>
      <c r="D455" s="120"/>
      <c r="E455" s="121"/>
      <c r="F455" s="123"/>
      <c r="G455" s="125"/>
      <c r="H455" s="105"/>
      <c r="I455" s="107"/>
    </row>
    <row r="456" spans="1:9" ht="15" customHeight="1" thickTop="1" thickBot="1">
      <c r="A456" s="13" t="s">
        <v>8</v>
      </c>
      <c r="B456" s="14" t="s">
        <v>51</v>
      </c>
      <c r="C456" s="15" t="s">
        <v>49</v>
      </c>
      <c r="D456" s="42" t="s">
        <v>9</v>
      </c>
      <c r="E456" s="111" t="str">
        <f>نمرات!$A$20</f>
        <v>راسخی-علی</v>
      </c>
      <c r="F456" s="112"/>
      <c r="G456" s="112"/>
      <c r="H456" s="43" t="s">
        <v>10</v>
      </c>
      <c r="I456" s="44">
        <f>مشخصات!$B$7</f>
        <v>801</v>
      </c>
    </row>
    <row r="457" spans="1:9" ht="15" customHeight="1" thickTop="1">
      <c r="A457" s="35" t="str">
        <f>نمرات!$B$1</f>
        <v>قرآن</v>
      </c>
      <c r="B457" s="47">
        <f>نمرات!$B$20</f>
        <v>18</v>
      </c>
      <c r="C457" s="29" t="str">
        <f>IF(B457&lt;10,"تجدید",IF(B457&lt;=12,"ضعیف",IF(B457&lt;=15,"متوسط",IF(B457&lt;=17,"خوب",IF(B457&lt;=19,"خیلی خوب",IF(B457&lt;=20,"عالی",""))))))</f>
        <v>خیلی خوب</v>
      </c>
      <c r="D457" s="41"/>
      <c r="E457" s="113"/>
      <c r="F457" s="114"/>
      <c r="G457" s="114"/>
      <c r="H457" s="114"/>
      <c r="I457" s="115"/>
    </row>
    <row r="458" spans="1:9" ht="15" customHeight="1">
      <c r="A458" s="36" t="str">
        <f>نمرات!$C$1</f>
        <v xml:space="preserve">معارف اسلامی </v>
      </c>
      <c r="B458" s="48">
        <f>نمرات!$C$20</f>
        <v>17</v>
      </c>
      <c r="C458" s="30" t="str">
        <f t="shared" ref="C458:C470" si="17">IF(B458&lt;10,"تجدید",IF(B458&lt;=12,"ضعیف",IF(B458&lt;=15,"متوسط",IF(B458&lt;=17,"خوب",IF(B458&lt;=19,"خیلی خوب",IF(B458&lt;=20,"عالی",""))))))</f>
        <v>خوب</v>
      </c>
      <c r="D458" s="26"/>
      <c r="E458" s="16"/>
      <c r="F458" s="17"/>
      <c r="G458" s="16"/>
      <c r="H458" s="18"/>
      <c r="I458" s="19"/>
    </row>
    <row r="459" spans="1:9" ht="15" customHeight="1">
      <c r="A459" s="36" t="str">
        <f>نمرات!$D$1</f>
        <v>قرائت فارسی</v>
      </c>
      <c r="B459" s="48">
        <f>نمرات!$D$20</f>
        <v>18</v>
      </c>
      <c r="C459" s="30" t="str">
        <f t="shared" si="17"/>
        <v>خیلی خوب</v>
      </c>
      <c r="D459" s="26"/>
      <c r="E459" s="16"/>
      <c r="F459" s="16"/>
      <c r="G459" s="16"/>
      <c r="H459" s="18"/>
      <c r="I459" s="19"/>
    </row>
    <row r="460" spans="1:9" ht="15" customHeight="1">
      <c r="A460" s="36" t="str">
        <f>نمرات!$E$1</f>
        <v>املاء</v>
      </c>
      <c r="B460" s="48">
        <f>نمرات!$E$20</f>
        <v>18</v>
      </c>
      <c r="C460" s="30" t="str">
        <f t="shared" si="17"/>
        <v>خیلی خوب</v>
      </c>
      <c r="D460" s="26"/>
      <c r="E460" s="16"/>
      <c r="F460" s="16"/>
      <c r="G460" s="16"/>
      <c r="H460" s="18"/>
      <c r="I460" s="19"/>
    </row>
    <row r="461" spans="1:9" ht="15" customHeight="1">
      <c r="A461" s="36" t="str">
        <f>نمرات!$F$1</f>
        <v>انشاء</v>
      </c>
      <c r="B461" s="48">
        <f>نمرات!$F$20</f>
        <v>18</v>
      </c>
      <c r="C461" s="30" t="str">
        <f t="shared" si="17"/>
        <v>خیلی خوب</v>
      </c>
      <c r="D461" s="26"/>
      <c r="E461" s="16"/>
      <c r="F461" s="16"/>
      <c r="G461" s="16"/>
      <c r="H461" s="18"/>
      <c r="I461" s="19"/>
    </row>
    <row r="462" spans="1:9" ht="15" customHeight="1">
      <c r="A462" s="36" t="str">
        <f>نمرات!$G$1</f>
        <v>عربی</v>
      </c>
      <c r="B462" s="48">
        <f>نمرات!$G$20</f>
        <v>20</v>
      </c>
      <c r="C462" s="30" t="str">
        <f t="shared" si="17"/>
        <v>عالی</v>
      </c>
      <c r="D462" s="26"/>
      <c r="E462" s="16"/>
      <c r="F462" s="16"/>
      <c r="G462" s="16"/>
      <c r="H462" s="18"/>
      <c r="I462" s="19"/>
    </row>
    <row r="463" spans="1:9" ht="15" customHeight="1">
      <c r="A463" s="36" t="str">
        <f>نمرات!$H$1</f>
        <v>زبان انگلیسی</v>
      </c>
      <c r="B463" s="48">
        <f>نمرات!$H$20</f>
        <v>16</v>
      </c>
      <c r="C463" s="30" t="str">
        <f t="shared" si="17"/>
        <v>خوب</v>
      </c>
      <c r="D463" s="26"/>
      <c r="E463" s="16"/>
      <c r="F463" s="16"/>
      <c r="G463" s="16"/>
      <c r="H463" s="18"/>
      <c r="I463" s="19"/>
    </row>
    <row r="464" spans="1:9" ht="15" customHeight="1">
      <c r="A464" s="36" t="str">
        <f>نمرات!$I$1</f>
        <v>علوم تجربی</v>
      </c>
      <c r="B464" s="48">
        <f>نمرات!$I$20</f>
        <v>18</v>
      </c>
      <c r="C464" s="30" t="str">
        <f t="shared" si="17"/>
        <v>خیلی خوب</v>
      </c>
      <c r="D464" s="26"/>
      <c r="E464" s="16"/>
      <c r="F464" s="16"/>
      <c r="G464" s="16"/>
      <c r="H464" s="18"/>
      <c r="I464" s="19"/>
    </row>
    <row r="465" spans="1:9" ht="15" customHeight="1">
      <c r="A465" s="36" t="str">
        <f>نمرات!$J$1</f>
        <v>ریاضی</v>
      </c>
      <c r="B465" s="48">
        <f>نمرات!$J$20</f>
        <v>17</v>
      </c>
      <c r="C465" s="30" t="str">
        <f t="shared" si="17"/>
        <v>خوب</v>
      </c>
      <c r="D465" s="26"/>
      <c r="E465" s="16"/>
      <c r="F465" s="16"/>
      <c r="G465" s="16"/>
      <c r="H465" s="18"/>
      <c r="I465" s="19"/>
    </row>
    <row r="466" spans="1:9" ht="15" customHeight="1">
      <c r="A466" s="36" t="str">
        <f>نمرات!$K$1</f>
        <v>تربیت بدنی</v>
      </c>
      <c r="B466" s="48">
        <f>نمرات!$K$20</f>
        <v>20</v>
      </c>
      <c r="C466" s="30" t="str">
        <f t="shared" si="17"/>
        <v>عالی</v>
      </c>
      <c r="D466" s="26"/>
      <c r="E466" s="16"/>
      <c r="F466" s="16"/>
      <c r="G466" s="16"/>
      <c r="H466" s="18"/>
      <c r="I466" s="19"/>
    </row>
    <row r="467" spans="1:9" ht="15" customHeight="1" thickBot="1">
      <c r="A467" s="36" t="str">
        <f>نمرات!$L$1</f>
        <v>مطالعات</v>
      </c>
      <c r="B467" s="48">
        <f>نمرات!$L$20</f>
        <v>15</v>
      </c>
      <c r="C467" s="30" t="str">
        <f t="shared" si="17"/>
        <v>متوسط</v>
      </c>
      <c r="D467" s="26"/>
      <c r="E467" s="16"/>
      <c r="F467" s="16"/>
      <c r="G467" s="16"/>
      <c r="H467" s="18"/>
      <c r="I467" s="19"/>
    </row>
    <row r="468" spans="1:9" ht="15" customHeight="1" thickTop="1" thickBot="1">
      <c r="A468" s="36" t="str">
        <f>نمرات!$M$1</f>
        <v>فرهنگ و هنر</v>
      </c>
      <c r="B468" s="48">
        <f>نمرات!$M$20</f>
        <v>17</v>
      </c>
      <c r="C468" s="30" t="str">
        <f t="shared" si="17"/>
        <v>خوب</v>
      </c>
      <c r="D468" s="27" t="s">
        <v>50</v>
      </c>
      <c r="E468" s="25"/>
      <c r="F468" s="22"/>
      <c r="G468" s="22"/>
      <c r="H468" s="23"/>
      <c r="I468" s="24"/>
    </row>
    <row r="469" spans="1:9" ht="15" customHeight="1">
      <c r="A469" s="36" t="str">
        <f>نمرات!$N$1</f>
        <v>کار و فناوری</v>
      </c>
      <c r="B469" s="48">
        <f>نمرات!$N$20</f>
        <v>20</v>
      </c>
      <c r="C469" s="30" t="str">
        <f t="shared" si="17"/>
        <v>عالی</v>
      </c>
      <c r="D469" s="26"/>
      <c r="I469" s="6"/>
    </row>
    <row r="470" spans="1:9" ht="15" customHeight="1">
      <c r="A470" s="36" t="str">
        <f>نمرات!$O$1</f>
        <v>تفکر</v>
      </c>
      <c r="B470" s="48">
        <f>نمرات!$O$20</f>
        <v>20</v>
      </c>
      <c r="C470" s="30" t="str">
        <f t="shared" si="17"/>
        <v>عالی</v>
      </c>
      <c r="D470" s="26"/>
      <c r="E470" s="16"/>
      <c r="F470" s="16"/>
      <c r="G470" s="16"/>
      <c r="H470" s="18"/>
      <c r="I470" s="19"/>
    </row>
    <row r="471" spans="1:9" ht="15" customHeight="1" thickBot="1">
      <c r="A471" s="37" t="str">
        <f>نمرات!$P$1</f>
        <v>انضباط</v>
      </c>
      <c r="B471" s="49">
        <f>نمرات!$P$20</f>
        <v>20</v>
      </c>
      <c r="C471" s="31" t="str">
        <f>IF(B471&lt;10,"نیاز به مشاوره",IF(B471&lt;=12,"ضعیف",IF(B471&lt;=15,"متوسط",IF(B471&lt;=17,"خوب",IF(B471&lt;=19,"خیلی خوب",IF(B471&lt;=20,"عالی",""))))))</f>
        <v>عالی</v>
      </c>
      <c r="D471" s="26"/>
      <c r="E471" s="16"/>
      <c r="F471" s="16"/>
      <c r="G471" s="16"/>
      <c r="H471" s="18"/>
      <c r="I471" s="19"/>
    </row>
    <row r="472" spans="1:9" ht="15" customHeight="1" thickTop="1" thickBot="1">
      <c r="A472" s="20" t="s">
        <v>6</v>
      </c>
      <c r="B472" s="40">
        <f>SUM(B457:B470)</f>
        <v>252</v>
      </c>
      <c r="C472" s="21"/>
      <c r="D472" s="38" t="s">
        <v>19</v>
      </c>
      <c r="E472" s="39">
        <f>ROUND(AVERAGE(B457:B470),2)</f>
        <v>18</v>
      </c>
      <c r="F472" s="28"/>
      <c r="G472" s="12" t="s">
        <v>54</v>
      </c>
      <c r="H472" s="12" t="s">
        <v>11</v>
      </c>
      <c r="I472" s="46">
        <f>نمرات!$U$20</f>
        <v>6</v>
      </c>
    </row>
    <row r="473" spans="1:9" ht="15" customHeight="1" thickBot="1">
      <c r="A473" s="45" t="s">
        <v>52</v>
      </c>
      <c r="B473" s="89"/>
      <c r="C473" s="89"/>
      <c r="D473" s="89"/>
      <c r="E473" s="89"/>
      <c r="F473" s="89"/>
      <c r="G473" s="89"/>
      <c r="H473" s="94"/>
      <c r="I473" s="95"/>
    </row>
    <row r="474" spans="1:9" ht="15" customHeight="1">
      <c r="A474" s="96" t="str">
        <f>مشخصات!$B$8</f>
        <v>سلامتی و موفقیت شما آرزوی ماست</v>
      </c>
      <c r="B474" s="97"/>
      <c r="C474" s="97"/>
      <c r="D474" s="97"/>
      <c r="E474" s="97"/>
      <c r="F474" s="97"/>
      <c r="G474" s="97"/>
      <c r="H474" s="97"/>
      <c r="I474" s="98"/>
    </row>
    <row r="475" spans="1:9" ht="15" customHeight="1" thickBot="1">
      <c r="A475" s="99"/>
      <c r="B475" s="100"/>
      <c r="C475" s="100"/>
      <c r="D475" s="100"/>
      <c r="E475" s="100"/>
      <c r="F475" s="100"/>
      <c r="G475" s="100"/>
      <c r="H475" s="100"/>
      <c r="I475" s="101"/>
    </row>
    <row r="476" spans="1:9" ht="15" customHeight="1" thickTop="1">
      <c r="A476" s="90"/>
      <c r="B476" s="90"/>
      <c r="C476" s="90"/>
      <c r="D476" s="90"/>
      <c r="E476" s="90"/>
      <c r="F476" s="90"/>
      <c r="G476" s="90"/>
      <c r="H476" s="102"/>
      <c r="I476" s="103"/>
    </row>
    <row r="477" spans="1:9" ht="15" customHeight="1">
      <c r="B477" s="2"/>
      <c r="C477" s="2"/>
      <c r="D477" s="2"/>
      <c r="H477" s="2"/>
      <c r="I477" s="2"/>
    </row>
    <row r="478" spans="1:9" ht="15" customHeight="1" thickBot="1"/>
    <row r="479" spans="1:9" ht="15" customHeight="1" thickTop="1">
      <c r="A479" s="116" t="str">
        <f>مشخصات!$B$2</f>
        <v>ناحیه 2</v>
      </c>
      <c r="B479" s="117"/>
      <c r="C479" s="118"/>
      <c r="D479" s="119" t="s">
        <v>44</v>
      </c>
      <c r="E479" s="104" t="str">
        <f>مشخصات!$B$3</f>
        <v>میان نوبت اول</v>
      </c>
      <c r="F479" s="122" t="s">
        <v>53</v>
      </c>
      <c r="G479" s="124" t="str">
        <f>مشخصات!$B$4</f>
        <v>1400-1401</v>
      </c>
      <c r="H479" s="104" t="s">
        <v>43</v>
      </c>
      <c r="I479" s="106" t="str">
        <f>مشخصات!$B$6</f>
        <v>هفتم</v>
      </c>
    </row>
    <row r="480" spans="1:9" ht="15" customHeight="1" thickBot="1">
      <c r="A480" s="108" t="str">
        <f>مشخصات!$B$1</f>
        <v>دبيرستان خدایی</v>
      </c>
      <c r="B480" s="109"/>
      <c r="C480" s="110"/>
      <c r="D480" s="120"/>
      <c r="E480" s="121"/>
      <c r="F480" s="123"/>
      <c r="G480" s="125"/>
      <c r="H480" s="105"/>
      <c r="I480" s="107"/>
    </row>
    <row r="481" spans="1:9" ht="15" customHeight="1" thickTop="1" thickBot="1">
      <c r="A481" s="13" t="s">
        <v>8</v>
      </c>
      <c r="B481" s="14" t="s">
        <v>51</v>
      </c>
      <c r="C481" s="15" t="s">
        <v>49</v>
      </c>
      <c r="D481" s="42" t="s">
        <v>9</v>
      </c>
      <c r="E481" s="111" t="str">
        <f>نمرات!$A$21</f>
        <v>رضائی-امیرماهان</v>
      </c>
      <c r="F481" s="112"/>
      <c r="G481" s="112"/>
      <c r="H481" s="43" t="s">
        <v>10</v>
      </c>
      <c r="I481" s="44">
        <f>مشخصات!$B$7</f>
        <v>801</v>
      </c>
    </row>
    <row r="482" spans="1:9" ht="15" customHeight="1" thickTop="1">
      <c r="A482" s="35" t="str">
        <f>نمرات!$B$1</f>
        <v>قرآن</v>
      </c>
      <c r="B482" s="47">
        <f>نمرات!$B$21</f>
        <v>15</v>
      </c>
      <c r="C482" s="29" t="str">
        <f>IF(B482&lt;10,"تجدید",IF(B482&lt;=12,"ضعیف",IF(B482&lt;=15,"متوسط",IF(B482&lt;=17,"خوب",IF(B482&lt;=19,"خیلی خوب",IF(B482&lt;=20,"عالی",""))))))</f>
        <v>متوسط</v>
      </c>
      <c r="D482" s="41"/>
      <c r="E482" s="113"/>
      <c r="F482" s="114"/>
      <c r="G482" s="114"/>
      <c r="H482" s="114"/>
      <c r="I482" s="115"/>
    </row>
    <row r="483" spans="1:9" ht="15" customHeight="1">
      <c r="A483" s="36" t="str">
        <f>نمرات!$C$1</f>
        <v xml:space="preserve">معارف اسلامی </v>
      </c>
      <c r="B483" s="48">
        <f>نمرات!$C$21</f>
        <v>17</v>
      </c>
      <c r="C483" s="30" t="str">
        <f t="shared" ref="C483:C495" si="18">IF(B483&lt;10,"تجدید",IF(B483&lt;=12,"ضعیف",IF(B483&lt;=15,"متوسط",IF(B483&lt;=17,"خوب",IF(B483&lt;=19,"خیلی خوب",IF(B483&lt;=20,"عالی",""))))))</f>
        <v>خوب</v>
      </c>
      <c r="D483" s="26"/>
      <c r="E483" s="16"/>
      <c r="F483" s="17"/>
      <c r="G483" s="16"/>
      <c r="H483" s="18"/>
      <c r="I483" s="19"/>
    </row>
    <row r="484" spans="1:9" ht="15" customHeight="1">
      <c r="A484" s="36" t="str">
        <f>نمرات!$D$1</f>
        <v>قرائت فارسی</v>
      </c>
      <c r="B484" s="48">
        <f>نمرات!$D$21</f>
        <v>15</v>
      </c>
      <c r="C484" s="30" t="str">
        <f t="shared" si="18"/>
        <v>متوسط</v>
      </c>
      <c r="D484" s="26"/>
      <c r="E484" s="16"/>
      <c r="F484" s="16"/>
      <c r="G484" s="16"/>
      <c r="H484" s="18"/>
      <c r="I484" s="19"/>
    </row>
    <row r="485" spans="1:9" ht="15" customHeight="1">
      <c r="A485" s="36" t="str">
        <f>نمرات!$E$1</f>
        <v>املاء</v>
      </c>
      <c r="B485" s="48">
        <f>نمرات!$E$21</f>
        <v>15</v>
      </c>
      <c r="C485" s="30" t="str">
        <f t="shared" si="18"/>
        <v>متوسط</v>
      </c>
      <c r="D485" s="26"/>
      <c r="E485" s="16"/>
      <c r="F485" s="16"/>
      <c r="G485" s="16"/>
      <c r="H485" s="18"/>
      <c r="I485" s="19"/>
    </row>
    <row r="486" spans="1:9" ht="15" customHeight="1">
      <c r="A486" s="36" t="str">
        <f>نمرات!$F$1</f>
        <v>انشاء</v>
      </c>
      <c r="B486" s="48">
        <f>نمرات!$F$21</f>
        <v>15</v>
      </c>
      <c r="C486" s="30" t="str">
        <f t="shared" si="18"/>
        <v>متوسط</v>
      </c>
      <c r="D486" s="26"/>
      <c r="E486" s="16"/>
      <c r="F486" s="16"/>
      <c r="G486" s="16"/>
      <c r="H486" s="18"/>
      <c r="I486" s="19"/>
    </row>
    <row r="487" spans="1:9" ht="15" customHeight="1">
      <c r="A487" s="36" t="str">
        <f>نمرات!$G$1</f>
        <v>عربی</v>
      </c>
      <c r="B487" s="48">
        <f>نمرات!$G$21</f>
        <v>15</v>
      </c>
      <c r="C487" s="30" t="str">
        <f t="shared" si="18"/>
        <v>متوسط</v>
      </c>
      <c r="D487" s="26"/>
      <c r="E487" s="16"/>
      <c r="F487" s="16"/>
      <c r="G487" s="16"/>
      <c r="H487" s="18"/>
      <c r="I487" s="19"/>
    </row>
    <row r="488" spans="1:9" ht="15" customHeight="1">
      <c r="A488" s="36" t="str">
        <f>نمرات!$H$1</f>
        <v>زبان انگلیسی</v>
      </c>
      <c r="B488" s="48">
        <f>نمرات!$H$21</f>
        <v>14</v>
      </c>
      <c r="C488" s="30" t="str">
        <f t="shared" si="18"/>
        <v>متوسط</v>
      </c>
      <c r="D488" s="26"/>
      <c r="E488" s="16"/>
      <c r="F488" s="16"/>
      <c r="G488" s="16"/>
      <c r="H488" s="18"/>
      <c r="I488" s="19"/>
    </row>
    <row r="489" spans="1:9" ht="15" customHeight="1">
      <c r="A489" s="36" t="str">
        <f>نمرات!$I$1</f>
        <v>علوم تجربی</v>
      </c>
      <c r="B489" s="48">
        <f>نمرات!$I$21</f>
        <v>12</v>
      </c>
      <c r="C489" s="30" t="str">
        <f t="shared" si="18"/>
        <v>ضعیف</v>
      </c>
      <c r="D489" s="26"/>
      <c r="E489" s="16"/>
      <c r="F489" s="16"/>
      <c r="G489" s="16"/>
      <c r="H489" s="18"/>
      <c r="I489" s="19"/>
    </row>
    <row r="490" spans="1:9" ht="15" customHeight="1">
      <c r="A490" s="36" t="str">
        <f>نمرات!$J$1</f>
        <v>ریاضی</v>
      </c>
      <c r="B490" s="48">
        <f>نمرات!$J$21</f>
        <v>15</v>
      </c>
      <c r="C490" s="30" t="str">
        <f t="shared" si="18"/>
        <v>متوسط</v>
      </c>
      <c r="D490" s="26"/>
      <c r="E490" s="16"/>
      <c r="F490" s="16"/>
      <c r="G490" s="16"/>
      <c r="H490" s="18"/>
      <c r="I490" s="19"/>
    </row>
    <row r="491" spans="1:9" ht="15" customHeight="1">
      <c r="A491" s="36" t="str">
        <f>نمرات!$K$1</f>
        <v>تربیت بدنی</v>
      </c>
      <c r="B491" s="48">
        <f>نمرات!$K$21</f>
        <v>20</v>
      </c>
      <c r="C491" s="30" t="str">
        <f t="shared" si="18"/>
        <v>عالی</v>
      </c>
      <c r="D491" s="26"/>
      <c r="E491" s="16"/>
      <c r="F491" s="16"/>
      <c r="G491" s="16"/>
      <c r="H491" s="18"/>
      <c r="I491" s="19"/>
    </row>
    <row r="492" spans="1:9" ht="15" customHeight="1" thickBot="1">
      <c r="A492" s="36" t="str">
        <f>نمرات!$L$1</f>
        <v>مطالعات</v>
      </c>
      <c r="B492" s="48">
        <f>نمرات!$L$21</f>
        <v>10</v>
      </c>
      <c r="C492" s="30" t="str">
        <f t="shared" si="18"/>
        <v>ضعیف</v>
      </c>
      <c r="D492" s="26"/>
      <c r="E492" s="16"/>
      <c r="F492" s="16"/>
      <c r="G492" s="16"/>
      <c r="H492" s="18"/>
      <c r="I492" s="19"/>
    </row>
    <row r="493" spans="1:9" ht="15" customHeight="1" thickTop="1" thickBot="1">
      <c r="A493" s="36" t="str">
        <f>نمرات!$M$1</f>
        <v>فرهنگ و هنر</v>
      </c>
      <c r="B493" s="48">
        <f>نمرات!$M$21</f>
        <v>10</v>
      </c>
      <c r="C493" s="30" t="str">
        <f t="shared" si="18"/>
        <v>ضعیف</v>
      </c>
      <c r="D493" s="27" t="s">
        <v>50</v>
      </c>
      <c r="E493" s="25"/>
      <c r="F493" s="22"/>
      <c r="G493" s="22"/>
      <c r="H493" s="23"/>
      <c r="I493" s="24"/>
    </row>
    <row r="494" spans="1:9" ht="15" customHeight="1">
      <c r="A494" s="36" t="str">
        <f>نمرات!$N$1</f>
        <v>کار و فناوری</v>
      </c>
      <c r="B494" s="48">
        <f>نمرات!$N$21</f>
        <v>20</v>
      </c>
      <c r="C494" s="30" t="str">
        <f t="shared" si="18"/>
        <v>عالی</v>
      </c>
      <c r="D494" s="26"/>
      <c r="I494" s="6"/>
    </row>
    <row r="495" spans="1:9" ht="15" customHeight="1">
      <c r="A495" s="36" t="str">
        <f>نمرات!$O$1</f>
        <v>تفکر</v>
      </c>
      <c r="B495" s="48">
        <f>نمرات!$O$21</f>
        <v>20</v>
      </c>
      <c r="C495" s="30" t="str">
        <f t="shared" si="18"/>
        <v>عالی</v>
      </c>
      <c r="D495" s="26"/>
      <c r="E495" s="16"/>
      <c r="F495" s="16"/>
      <c r="G495" s="16"/>
      <c r="H495" s="18"/>
      <c r="I495" s="19"/>
    </row>
    <row r="496" spans="1:9" ht="15" customHeight="1" thickBot="1">
      <c r="A496" s="37" t="str">
        <f>نمرات!$P$1</f>
        <v>انضباط</v>
      </c>
      <c r="B496" s="49">
        <f>نمرات!$P$21</f>
        <v>20</v>
      </c>
      <c r="C496" s="31" t="str">
        <f>IF(B496&lt;10,"نیاز به مشاوره",IF(B496&lt;=12,"ضعیف",IF(B496&lt;=15,"متوسط",IF(B496&lt;=17,"خوب",IF(B496&lt;=19,"خیلی خوب",IF(B496&lt;=20,"عالی",""))))))</f>
        <v>عالی</v>
      </c>
      <c r="D496" s="26"/>
      <c r="E496" s="16"/>
      <c r="F496" s="16"/>
      <c r="G496" s="16"/>
      <c r="H496" s="18"/>
      <c r="I496" s="19"/>
    </row>
    <row r="497" spans="1:9" ht="15" customHeight="1" thickTop="1" thickBot="1">
      <c r="A497" s="20" t="s">
        <v>6</v>
      </c>
      <c r="B497" s="40">
        <f>SUM(B482:B495)</f>
        <v>213</v>
      </c>
      <c r="C497" s="21"/>
      <c r="D497" s="38" t="s">
        <v>19</v>
      </c>
      <c r="E497" s="39">
        <f>ROUND(AVERAGE(B482:B495),2)</f>
        <v>15.21</v>
      </c>
      <c r="F497" s="28"/>
      <c r="G497" s="12" t="s">
        <v>54</v>
      </c>
      <c r="H497" s="12" t="s">
        <v>11</v>
      </c>
      <c r="I497" s="46">
        <f>نمرات!$U$21</f>
        <v>20</v>
      </c>
    </row>
    <row r="498" spans="1:9" ht="15" customHeight="1" thickBot="1">
      <c r="A498" s="45" t="s">
        <v>52</v>
      </c>
      <c r="B498" s="89"/>
      <c r="C498" s="89"/>
      <c r="D498" s="89"/>
      <c r="E498" s="89"/>
      <c r="F498" s="89"/>
      <c r="G498" s="89"/>
      <c r="H498" s="94"/>
      <c r="I498" s="95"/>
    </row>
    <row r="499" spans="1:9" ht="15" customHeight="1">
      <c r="A499" s="96" t="str">
        <f>مشخصات!$B$8</f>
        <v>سلامتی و موفقیت شما آرزوی ماست</v>
      </c>
      <c r="B499" s="97"/>
      <c r="C499" s="97"/>
      <c r="D499" s="97"/>
      <c r="E499" s="97"/>
      <c r="F499" s="97"/>
      <c r="G499" s="97"/>
      <c r="H499" s="97"/>
      <c r="I499" s="98"/>
    </row>
    <row r="500" spans="1:9" ht="15" customHeight="1" thickBot="1">
      <c r="A500" s="99"/>
      <c r="B500" s="100"/>
      <c r="C500" s="100"/>
      <c r="D500" s="100"/>
      <c r="E500" s="100"/>
      <c r="F500" s="100"/>
      <c r="G500" s="100"/>
      <c r="H500" s="100"/>
      <c r="I500" s="101"/>
    </row>
    <row r="501" spans="1:9" ht="15" customHeight="1" thickTop="1">
      <c r="A501" s="90"/>
      <c r="B501" s="90"/>
      <c r="C501" s="90"/>
      <c r="D501" s="90"/>
      <c r="E501" s="90"/>
      <c r="F501" s="90"/>
      <c r="G501" s="90"/>
      <c r="H501" s="102"/>
      <c r="I501" s="103"/>
    </row>
    <row r="502" spans="1:9" ht="15" customHeight="1">
      <c r="A502" s="90"/>
      <c r="B502" s="90"/>
      <c r="C502" s="90"/>
      <c r="D502" s="90"/>
      <c r="E502" s="90"/>
      <c r="F502" s="90"/>
      <c r="G502" s="90"/>
      <c r="H502" s="91"/>
      <c r="I502" s="92"/>
    </row>
    <row r="503" spans="1:9" ht="15" customHeight="1">
      <c r="A503" s="88"/>
      <c r="B503" s="88"/>
      <c r="C503" s="88"/>
      <c r="D503" s="88"/>
      <c r="E503" s="88"/>
      <c r="F503" s="88"/>
      <c r="G503" s="88"/>
      <c r="H503" s="88"/>
      <c r="I503" s="88"/>
    </row>
    <row r="504" spans="1:9" ht="15" customHeight="1">
      <c r="B504" s="2"/>
      <c r="C504" s="2"/>
      <c r="D504" s="2"/>
    </row>
    <row r="505" spans="1:9" ht="15" customHeight="1">
      <c r="B505" s="2"/>
      <c r="C505" s="2"/>
      <c r="D505" s="2"/>
      <c r="H505" s="2"/>
      <c r="I505" s="2"/>
    </row>
    <row r="506" spans="1:9" ht="15" customHeight="1" thickBot="1">
      <c r="B506" s="2"/>
      <c r="C506" s="2"/>
      <c r="D506" s="2"/>
      <c r="H506" s="2"/>
      <c r="I506" s="2"/>
    </row>
    <row r="507" spans="1:9" ht="15" customHeight="1" thickTop="1">
      <c r="A507" s="116" t="str">
        <f>مشخصات!$B$2</f>
        <v>ناحیه 2</v>
      </c>
      <c r="B507" s="117"/>
      <c r="C507" s="118"/>
      <c r="D507" s="119" t="s">
        <v>44</v>
      </c>
      <c r="E507" s="104" t="str">
        <f>مشخصات!$B$3</f>
        <v>میان نوبت اول</v>
      </c>
      <c r="F507" s="122" t="s">
        <v>53</v>
      </c>
      <c r="G507" s="124" t="str">
        <f>مشخصات!$B$4</f>
        <v>1400-1401</v>
      </c>
      <c r="H507" s="104" t="s">
        <v>43</v>
      </c>
      <c r="I507" s="106" t="str">
        <f>مشخصات!$B$6</f>
        <v>هفتم</v>
      </c>
    </row>
    <row r="508" spans="1:9" ht="15" customHeight="1" thickBot="1">
      <c r="A508" s="108" t="str">
        <f>مشخصات!$B$1</f>
        <v>دبيرستان خدایی</v>
      </c>
      <c r="B508" s="109"/>
      <c r="C508" s="110"/>
      <c r="D508" s="120"/>
      <c r="E508" s="121"/>
      <c r="F508" s="123"/>
      <c r="G508" s="125"/>
      <c r="H508" s="105"/>
      <c r="I508" s="107"/>
    </row>
    <row r="509" spans="1:9" ht="15" customHeight="1" thickTop="1" thickBot="1">
      <c r="A509" s="13" t="s">
        <v>8</v>
      </c>
      <c r="B509" s="14" t="s">
        <v>51</v>
      </c>
      <c r="C509" s="15" t="s">
        <v>49</v>
      </c>
      <c r="D509" s="42" t="s">
        <v>9</v>
      </c>
      <c r="E509" s="111" t="str">
        <f>نمرات!$A$22</f>
        <v>زرنوشه -محمدعرفان</v>
      </c>
      <c r="F509" s="112"/>
      <c r="G509" s="112"/>
      <c r="H509" s="43" t="s">
        <v>10</v>
      </c>
      <c r="I509" s="44">
        <f>مشخصات!$B$7</f>
        <v>801</v>
      </c>
    </row>
    <row r="510" spans="1:9" ht="15" customHeight="1" thickTop="1">
      <c r="A510" s="35" t="str">
        <f>نمرات!$B$1</f>
        <v>قرآن</v>
      </c>
      <c r="B510" s="47">
        <f>نمرات!$B$22</f>
        <v>17</v>
      </c>
      <c r="C510" s="29" t="str">
        <f>IF(B510&lt;10,"تجدید",IF(B510&lt;=12,"ضعیف",IF(B510&lt;=15,"متوسط",IF(B510&lt;=17,"خوب",IF(B510&lt;=19,"خیلی خوب",IF(B510&lt;=20,"عالی",""))))))</f>
        <v>خوب</v>
      </c>
      <c r="D510" s="41"/>
      <c r="E510" s="113"/>
      <c r="F510" s="114"/>
      <c r="G510" s="114"/>
      <c r="H510" s="114"/>
      <c r="I510" s="115"/>
    </row>
    <row r="511" spans="1:9" ht="15" customHeight="1">
      <c r="A511" s="36" t="str">
        <f>نمرات!$C$1</f>
        <v xml:space="preserve">معارف اسلامی </v>
      </c>
      <c r="B511" s="48">
        <f>نمرات!$C$22</f>
        <v>15</v>
      </c>
      <c r="C511" s="30" t="str">
        <f t="shared" ref="C511:C523" si="19">IF(B511&lt;10,"تجدید",IF(B511&lt;=12,"ضعیف",IF(B511&lt;=15,"متوسط",IF(B511&lt;=17,"خوب",IF(B511&lt;=19,"خیلی خوب",IF(B511&lt;=20,"عالی",""))))))</f>
        <v>متوسط</v>
      </c>
      <c r="D511" s="26"/>
      <c r="E511" s="16"/>
      <c r="F511" s="17"/>
      <c r="G511" s="16"/>
      <c r="H511" s="18"/>
      <c r="I511" s="19"/>
    </row>
    <row r="512" spans="1:9" ht="15" customHeight="1">
      <c r="A512" s="36" t="str">
        <f>نمرات!$D$1</f>
        <v>قرائت فارسی</v>
      </c>
      <c r="B512" s="48">
        <f>نمرات!$D$22</f>
        <v>17</v>
      </c>
      <c r="C512" s="30" t="str">
        <f t="shared" si="19"/>
        <v>خوب</v>
      </c>
      <c r="D512" s="26"/>
      <c r="E512" s="16"/>
      <c r="F512" s="16"/>
      <c r="G512" s="16"/>
      <c r="H512" s="18"/>
      <c r="I512" s="19"/>
    </row>
    <row r="513" spans="1:9" ht="15" customHeight="1">
      <c r="A513" s="36" t="str">
        <f>نمرات!$E$1</f>
        <v>املاء</v>
      </c>
      <c r="B513" s="48">
        <f>نمرات!$E$22</f>
        <v>17</v>
      </c>
      <c r="C513" s="30" t="str">
        <f t="shared" si="19"/>
        <v>خوب</v>
      </c>
      <c r="D513" s="26"/>
      <c r="E513" s="16"/>
      <c r="F513" s="16"/>
      <c r="G513" s="16"/>
      <c r="H513" s="18"/>
      <c r="I513" s="19"/>
    </row>
    <row r="514" spans="1:9" ht="15" customHeight="1">
      <c r="A514" s="36" t="str">
        <f>نمرات!$F$1</f>
        <v>انشاء</v>
      </c>
      <c r="B514" s="48">
        <f>نمرات!$F$22</f>
        <v>17</v>
      </c>
      <c r="C514" s="30" t="str">
        <f t="shared" si="19"/>
        <v>خوب</v>
      </c>
      <c r="D514" s="26"/>
      <c r="E514" s="16"/>
      <c r="F514" s="16"/>
      <c r="G514" s="16"/>
      <c r="H514" s="18"/>
      <c r="I514" s="19"/>
    </row>
    <row r="515" spans="1:9" ht="15" customHeight="1">
      <c r="A515" s="36" t="str">
        <f>نمرات!$G$1</f>
        <v>عربی</v>
      </c>
      <c r="B515" s="48" t="str">
        <f>نمرات!$G$22</f>
        <v>-</v>
      </c>
      <c r="C515" s="30" t="str">
        <f t="shared" si="19"/>
        <v/>
      </c>
      <c r="D515" s="26"/>
      <c r="E515" s="16"/>
      <c r="F515" s="16"/>
      <c r="G515" s="16"/>
      <c r="H515" s="18"/>
      <c r="I515" s="19"/>
    </row>
    <row r="516" spans="1:9" ht="15" customHeight="1">
      <c r="A516" s="36" t="str">
        <f>نمرات!$H$1</f>
        <v>زبان انگلیسی</v>
      </c>
      <c r="B516" s="48">
        <f>نمرات!$H$22</f>
        <v>18</v>
      </c>
      <c r="C516" s="30" t="str">
        <f t="shared" si="19"/>
        <v>خیلی خوب</v>
      </c>
      <c r="D516" s="26"/>
      <c r="E516" s="16"/>
      <c r="F516" s="16"/>
      <c r="G516" s="16"/>
      <c r="H516" s="18"/>
      <c r="I516" s="19"/>
    </row>
    <row r="517" spans="1:9" ht="15" customHeight="1">
      <c r="A517" s="36" t="str">
        <f>نمرات!$I$1</f>
        <v>علوم تجربی</v>
      </c>
      <c r="B517" s="48">
        <f>نمرات!$I$22</f>
        <v>17</v>
      </c>
      <c r="C517" s="30" t="str">
        <f t="shared" si="19"/>
        <v>خوب</v>
      </c>
      <c r="D517" s="26"/>
      <c r="E517" s="16"/>
      <c r="F517" s="16"/>
      <c r="G517" s="16"/>
      <c r="H517" s="18"/>
      <c r="I517" s="19"/>
    </row>
    <row r="518" spans="1:9" ht="15" customHeight="1">
      <c r="A518" s="36" t="str">
        <f>نمرات!$J$1</f>
        <v>ریاضی</v>
      </c>
      <c r="B518" s="48">
        <f>نمرات!$J$22</f>
        <v>12</v>
      </c>
      <c r="C518" s="30" t="str">
        <f t="shared" si="19"/>
        <v>ضعیف</v>
      </c>
      <c r="D518" s="26"/>
      <c r="E518" s="16"/>
      <c r="F518" s="16"/>
      <c r="G518" s="16"/>
      <c r="H518" s="18"/>
      <c r="I518" s="19"/>
    </row>
    <row r="519" spans="1:9" ht="15" customHeight="1">
      <c r="A519" s="36" t="str">
        <f>نمرات!$K$1</f>
        <v>تربیت بدنی</v>
      </c>
      <c r="B519" s="48">
        <f>نمرات!$K$22</f>
        <v>20</v>
      </c>
      <c r="C519" s="30" t="str">
        <f t="shared" si="19"/>
        <v>عالی</v>
      </c>
      <c r="D519" s="26"/>
      <c r="E519" s="16"/>
      <c r="F519" s="16"/>
      <c r="G519" s="16"/>
      <c r="H519" s="18"/>
      <c r="I519" s="19"/>
    </row>
    <row r="520" spans="1:9" ht="15" customHeight="1" thickBot="1">
      <c r="A520" s="36" t="str">
        <f>نمرات!$L$1</f>
        <v>مطالعات</v>
      </c>
      <c r="B520" s="48">
        <f>نمرات!$L$22</f>
        <v>15</v>
      </c>
      <c r="C520" s="30" t="str">
        <f t="shared" si="19"/>
        <v>متوسط</v>
      </c>
      <c r="D520" s="26"/>
      <c r="E520" s="16"/>
      <c r="F520" s="16"/>
      <c r="G520" s="16"/>
      <c r="H520" s="18"/>
      <c r="I520" s="19"/>
    </row>
    <row r="521" spans="1:9" ht="15" customHeight="1" thickTop="1" thickBot="1">
      <c r="A521" s="36" t="str">
        <f>نمرات!$M$1</f>
        <v>فرهنگ و هنر</v>
      </c>
      <c r="B521" s="48">
        <f>نمرات!$M$22</f>
        <v>15</v>
      </c>
      <c r="C521" s="30" t="str">
        <f t="shared" si="19"/>
        <v>متوسط</v>
      </c>
      <c r="D521" s="27" t="s">
        <v>50</v>
      </c>
      <c r="E521" s="25"/>
      <c r="F521" s="22"/>
      <c r="G521" s="22"/>
      <c r="H521" s="23"/>
      <c r="I521" s="24"/>
    </row>
    <row r="522" spans="1:9" ht="15" customHeight="1">
      <c r="A522" s="36" t="str">
        <f>نمرات!$N$1</f>
        <v>کار و فناوری</v>
      </c>
      <c r="B522" s="48">
        <f>نمرات!$N$22</f>
        <v>20</v>
      </c>
      <c r="C522" s="30" t="str">
        <f t="shared" si="19"/>
        <v>عالی</v>
      </c>
      <c r="D522" s="26"/>
      <c r="I522" s="6"/>
    </row>
    <row r="523" spans="1:9" ht="15" customHeight="1">
      <c r="A523" s="36" t="str">
        <f>نمرات!$O$1</f>
        <v>تفکر</v>
      </c>
      <c r="B523" s="48">
        <f>نمرات!$O$22</f>
        <v>20</v>
      </c>
      <c r="C523" s="30" t="str">
        <f t="shared" si="19"/>
        <v>عالی</v>
      </c>
      <c r="D523" s="26"/>
      <c r="E523" s="16"/>
      <c r="F523" s="16"/>
      <c r="G523" s="16"/>
      <c r="H523" s="18"/>
      <c r="I523" s="19"/>
    </row>
    <row r="524" spans="1:9" ht="15" customHeight="1" thickBot="1">
      <c r="A524" s="37" t="str">
        <f>نمرات!$P$1</f>
        <v>انضباط</v>
      </c>
      <c r="B524" s="49">
        <f>نمرات!$P$22</f>
        <v>20</v>
      </c>
      <c r="C524" s="31" t="str">
        <f>IF(B524&lt;10,"نیاز به مشاوره",IF(B524&lt;=12,"ضعیف",IF(B524&lt;=15,"متوسط",IF(B524&lt;=17,"خوب",IF(B524&lt;=19,"خیلی خوب",IF(B524&lt;=20,"عالی",""))))))</f>
        <v>عالی</v>
      </c>
      <c r="D524" s="26"/>
      <c r="E524" s="16"/>
      <c r="F524" s="16"/>
      <c r="G524" s="16"/>
      <c r="H524" s="18"/>
      <c r="I524" s="19"/>
    </row>
    <row r="525" spans="1:9" ht="15" customHeight="1" thickTop="1" thickBot="1">
      <c r="A525" s="20" t="s">
        <v>6</v>
      </c>
      <c r="B525" s="40">
        <f>SUM(B510:B523)</f>
        <v>220</v>
      </c>
      <c r="C525" s="21"/>
      <c r="D525" s="38" t="s">
        <v>19</v>
      </c>
      <c r="E525" s="39">
        <f>ROUND(AVERAGE(B510:B523),2)</f>
        <v>16.920000000000002</v>
      </c>
      <c r="F525" s="28"/>
      <c r="G525" s="12" t="s">
        <v>54</v>
      </c>
      <c r="H525" s="12" t="s">
        <v>11</v>
      </c>
      <c r="I525" s="46">
        <f>نمرات!$U$22</f>
        <v>17</v>
      </c>
    </row>
    <row r="526" spans="1:9" ht="15" customHeight="1" thickBot="1">
      <c r="A526" s="45" t="s">
        <v>52</v>
      </c>
      <c r="B526" s="89"/>
      <c r="C526" s="89"/>
      <c r="D526" s="89"/>
      <c r="E526" s="89"/>
      <c r="F526" s="89"/>
      <c r="G526" s="89"/>
      <c r="H526" s="94"/>
      <c r="I526" s="95"/>
    </row>
    <row r="527" spans="1:9" ht="15" customHeight="1">
      <c r="A527" s="96" t="str">
        <f>مشخصات!$B$8</f>
        <v>سلامتی و موفقیت شما آرزوی ماست</v>
      </c>
      <c r="B527" s="97"/>
      <c r="C527" s="97"/>
      <c r="D527" s="97"/>
      <c r="E527" s="97"/>
      <c r="F527" s="97"/>
      <c r="G527" s="97"/>
      <c r="H527" s="97"/>
      <c r="I527" s="98"/>
    </row>
    <row r="528" spans="1:9" ht="15" customHeight="1" thickBot="1">
      <c r="A528" s="99"/>
      <c r="B528" s="100"/>
      <c r="C528" s="100"/>
      <c r="D528" s="100"/>
      <c r="E528" s="100"/>
      <c r="F528" s="100"/>
      <c r="G528" s="100"/>
      <c r="H528" s="100"/>
      <c r="I528" s="101"/>
    </row>
    <row r="529" spans="1:9" ht="15" customHeight="1" thickTop="1">
      <c r="A529" s="90"/>
      <c r="B529" s="90"/>
      <c r="C529" s="90"/>
      <c r="D529" s="90"/>
      <c r="E529" s="90"/>
      <c r="F529" s="90"/>
      <c r="G529" s="90"/>
      <c r="H529" s="102"/>
      <c r="I529" s="103"/>
    </row>
    <row r="530" spans="1:9" ht="15" customHeight="1">
      <c r="B530" s="2"/>
      <c r="C530" s="2"/>
      <c r="D530" s="2"/>
      <c r="H530" s="2"/>
      <c r="I530" s="2"/>
    </row>
    <row r="531" spans="1:9" ht="15" customHeight="1" thickBot="1"/>
    <row r="532" spans="1:9" ht="15" customHeight="1" thickTop="1">
      <c r="A532" s="116" t="str">
        <f>مشخصات!$B$2</f>
        <v>ناحیه 2</v>
      </c>
      <c r="B532" s="117"/>
      <c r="C532" s="118"/>
      <c r="D532" s="119" t="s">
        <v>44</v>
      </c>
      <c r="E532" s="104" t="str">
        <f>مشخصات!$B$3</f>
        <v>میان نوبت اول</v>
      </c>
      <c r="F532" s="122" t="s">
        <v>53</v>
      </c>
      <c r="G532" s="124" t="str">
        <f>مشخصات!$B$4</f>
        <v>1400-1401</v>
      </c>
      <c r="H532" s="104" t="s">
        <v>43</v>
      </c>
      <c r="I532" s="106" t="str">
        <f>مشخصات!$B$6</f>
        <v>هفتم</v>
      </c>
    </row>
    <row r="533" spans="1:9" ht="15" customHeight="1" thickBot="1">
      <c r="A533" s="108" t="str">
        <f>مشخصات!$B$1</f>
        <v>دبيرستان خدایی</v>
      </c>
      <c r="B533" s="109"/>
      <c r="C533" s="110"/>
      <c r="D533" s="120"/>
      <c r="E533" s="121"/>
      <c r="F533" s="123"/>
      <c r="G533" s="125"/>
      <c r="H533" s="105"/>
      <c r="I533" s="107"/>
    </row>
    <row r="534" spans="1:9" ht="15" customHeight="1" thickTop="1" thickBot="1">
      <c r="A534" s="13" t="s">
        <v>8</v>
      </c>
      <c r="B534" s="14" t="s">
        <v>51</v>
      </c>
      <c r="C534" s="15" t="s">
        <v>49</v>
      </c>
      <c r="D534" s="42" t="s">
        <v>9</v>
      </c>
      <c r="E534" s="111" t="str">
        <f>نمرات!$A$23</f>
        <v>ساداتی -سیدطاها</v>
      </c>
      <c r="F534" s="112"/>
      <c r="G534" s="112"/>
      <c r="H534" s="43" t="s">
        <v>10</v>
      </c>
      <c r="I534" s="44">
        <f>مشخصات!$B$7</f>
        <v>801</v>
      </c>
    </row>
    <row r="535" spans="1:9" ht="15" customHeight="1" thickTop="1">
      <c r="A535" s="35" t="str">
        <f>نمرات!$B$1</f>
        <v>قرآن</v>
      </c>
      <c r="B535" s="47">
        <f>نمرات!$B$23</f>
        <v>16</v>
      </c>
      <c r="C535" s="29" t="str">
        <f>IF(B535&lt;10,"تجدید",IF(B535&lt;=12,"ضعیف",IF(B535&lt;=15,"متوسط",IF(B535&lt;=17,"خوب",IF(B535&lt;=19,"خیلی خوب",IF(B535&lt;=20,"عالی",""))))))</f>
        <v>خوب</v>
      </c>
      <c r="D535" s="41"/>
      <c r="E535" s="113"/>
      <c r="F535" s="114"/>
      <c r="G535" s="114"/>
      <c r="H535" s="114"/>
      <c r="I535" s="115"/>
    </row>
    <row r="536" spans="1:9" ht="15" customHeight="1">
      <c r="A536" s="36" t="str">
        <f>نمرات!$C$1</f>
        <v xml:space="preserve">معارف اسلامی </v>
      </c>
      <c r="B536" s="48">
        <f>نمرات!$C$23</f>
        <v>18</v>
      </c>
      <c r="C536" s="30" t="str">
        <f t="shared" ref="C536:C548" si="20">IF(B536&lt;10,"تجدید",IF(B536&lt;=12,"ضعیف",IF(B536&lt;=15,"متوسط",IF(B536&lt;=17,"خوب",IF(B536&lt;=19,"خیلی خوب",IF(B536&lt;=20,"عالی",""))))))</f>
        <v>خیلی خوب</v>
      </c>
      <c r="D536" s="26"/>
      <c r="E536" s="16"/>
      <c r="F536" s="17"/>
      <c r="G536" s="16"/>
      <c r="H536" s="18"/>
      <c r="I536" s="19"/>
    </row>
    <row r="537" spans="1:9" ht="15" customHeight="1">
      <c r="A537" s="36" t="str">
        <f>نمرات!$D$1</f>
        <v>قرائت فارسی</v>
      </c>
      <c r="B537" s="48">
        <f>نمرات!$D$23</f>
        <v>16</v>
      </c>
      <c r="C537" s="30" t="str">
        <f t="shared" si="20"/>
        <v>خوب</v>
      </c>
      <c r="D537" s="26"/>
      <c r="E537" s="16"/>
      <c r="F537" s="16"/>
      <c r="G537" s="16"/>
      <c r="H537" s="18"/>
      <c r="I537" s="19"/>
    </row>
    <row r="538" spans="1:9" ht="15" customHeight="1">
      <c r="A538" s="36" t="str">
        <f>نمرات!$E$1</f>
        <v>املاء</v>
      </c>
      <c r="B538" s="48">
        <f>نمرات!$E$23</f>
        <v>16</v>
      </c>
      <c r="C538" s="30" t="str">
        <f t="shared" si="20"/>
        <v>خوب</v>
      </c>
      <c r="D538" s="26"/>
      <c r="E538" s="16"/>
      <c r="F538" s="16"/>
      <c r="G538" s="16"/>
      <c r="H538" s="18"/>
      <c r="I538" s="19"/>
    </row>
    <row r="539" spans="1:9" ht="15" customHeight="1">
      <c r="A539" s="36" t="str">
        <f>نمرات!$F$1</f>
        <v>انشاء</v>
      </c>
      <c r="B539" s="48">
        <f>نمرات!$F$23</f>
        <v>16</v>
      </c>
      <c r="C539" s="30" t="str">
        <f t="shared" si="20"/>
        <v>خوب</v>
      </c>
      <c r="D539" s="26"/>
      <c r="E539" s="16"/>
      <c r="F539" s="16"/>
      <c r="G539" s="16"/>
      <c r="H539" s="18"/>
      <c r="I539" s="19"/>
    </row>
    <row r="540" spans="1:9" ht="15" customHeight="1">
      <c r="A540" s="36" t="str">
        <f>نمرات!$G$1</f>
        <v>عربی</v>
      </c>
      <c r="B540" s="48">
        <f>نمرات!$G$23</f>
        <v>14</v>
      </c>
      <c r="C540" s="30" t="str">
        <f t="shared" si="20"/>
        <v>متوسط</v>
      </c>
      <c r="D540" s="26"/>
      <c r="E540" s="16"/>
      <c r="F540" s="16"/>
      <c r="G540" s="16"/>
      <c r="H540" s="18"/>
      <c r="I540" s="19"/>
    </row>
    <row r="541" spans="1:9" ht="15" customHeight="1">
      <c r="A541" s="36" t="str">
        <f>نمرات!$H$1</f>
        <v>زبان انگلیسی</v>
      </c>
      <c r="B541" s="48">
        <f>نمرات!$H$23</f>
        <v>16</v>
      </c>
      <c r="C541" s="30" t="str">
        <f t="shared" si="20"/>
        <v>خوب</v>
      </c>
      <c r="D541" s="26"/>
      <c r="E541" s="16"/>
      <c r="F541" s="16"/>
      <c r="G541" s="16"/>
      <c r="H541" s="18"/>
      <c r="I541" s="19"/>
    </row>
    <row r="542" spans="1:9" ht="15" customHeight="1">
      <c r="A542" s="36" t="str">
        <f>نمرات!$I$1</f>
        <v>علوم تجربی</v>
      </c>
      <c r="B542" s="48">
        <f>نمرات!$I$23</f>
        <v>17</v>
      </c>
      <c r="C542" s="30" t="str">
        <f t="shared" si="20"/>
        <v>خوب</v>
      </c>
      <c r="D542" s="26"/>
      <c r="E542" s="16"/>
      <c r="F542" s="16"/>
      <c r="G542" s="16"/>
      <c r="H542" s="18"/>
      <c r="I542" s="19"/>
    </row>
    <row r="543" spans="1:9" ht="15" customHeight="1">
      <c r="A543" s="36" t="str">
        <f>نمرات!$J$1</f>
        <v>ریاضی</v>
      </c>
      <c r="B543" s="48">
        <f>نمرات!$J$23</f>
        <v>17</v>
      </c>
      <c r="C543" s="30" t="str">
        <f t="shared" si="20"/>
        <v>خوب</v>
      </c>
      <c r="D543" s="26"/>
      <c r="E543" s="16"/>
      <c r="F543" s="16"/>
      <c r="G543" s="16"/>
      <c r="H543" s="18"/>
      <c r="I543" s="19"/>
    </row>
    <row r="544" spans="1:9" ht="15" customHeight="1">
      <c r="A544" s="36" t="str">
        <f>نمرات!$K$1</f>
        <v>تربیت بدنی</v>
      </c>
      <c r="B544" s="48">
        <f>نمرات!$K$23</f>
        <v>20</v>
      </c>
      <c r="C544" s="30" t="str">
        <f t="shared" si="20"/>
        <v>عالی</v>
      </c>
      <c r="D544" s="26"/>
      <c r="E544" s="16"/>
      <c r="F544" s="16"/>
      <c r="G544" s="16"/>
      <c r="H544" s="18"/>
      <c r="I544" s="19"/>
    </row>
    <row r="545" spans="1:9" ht="15" customHeight="1" thickBot="1">
      <c r="A545" s="36" t="str">
        <f>نمرات!$L$1</f>
        <v>مطالعات</v>
      </c>
      <c r="B545" s="48">
        <f>نمرات!$L$23</f>
        <v>12</v>
      </c>
      <c r="C545" s="30" t="str">
        <f t="shared" si="20"/>
        <v>ضعیف</v>
      </c>
      <c r="D545" s="26"/>
      <c r="E545" s="16"/>
      <c r="F545" s="16"/>
      <c r="G545" s="16"/>
      <c r="H545" s="18"/>
      <c r="I545" s="19"/>
    </row>
    <row r="546" spans="1:9" ht="15" customHeight="1" thickTop="1" thickBot="1">
      <c r="A546" s="36" t="str">
        <f>نمرات!$M$1</f>
        <v>فرهنگ و هنر</v>
      </c>
      <c r="B546" s="48">
        <f>نمرات!$M$23</f>
        <v>16</v>
      </c>
      <c r="C546" s="30" t="str">
        <f t="shared" si="20"/>
        <v>خوب</v>
      </c>
      <c r="D546" s="27" t="s">
        <v>50</v>
      </c>
      <c r="E546" s="25"/>
      <c r="F546" s="22"/>
      <c r="G546" s="22"/>
      <c r="H546" s="23"/>
      <c r="I546" s="24"/>
    </row>
    <row r="547" spans="1:9" ht="15" customHeight="1">
      <c r="A547" s="36" t="str">
        <f>نمرات!$N$1</f>
        <v>کار و فناوری</v>
      </c>
      <c r="B547" s="48">
        <f>نمرات!$N$23</f>
        <v>19</v>
      </c>
      <c r="C547" s="30" t="str">
        <f t="shared" si="20"/>
        <v>خیلی خوب</v>
      </c>
      <c r="D547" s="26"/>
      <c r="I547" s="6"/>
    </row>
    <row r="548" spans="1:9" ht="15" customHeight="1">
      <c r="A548" s="36" t="str">
        <f>نمرات!$O$1</f>
        <v>تفکر</v>
      </c>
      <c r="B548" s="48">
        <f>نمرات!$O$23</f>
        <v>20</v>
      </c>
      <c r="C548" s="30" t="str">
        <f t="shared" si="20"/>
        <v>عالی</v>
      </c>
      <c r="D548" s="26"/>
      <c r="E548" s="16"/>
      <c r="F548" s="16"/>
      <c r="G548" s="16"/>
      <c r="H548" s="18"/>
      <c r="I548" s="19"/>
    </row>
    <row r="549" spans="1:9" ht="15" customHeight="1" thickBot="1">
      <c r="A549" s="37" t="str">
        <f>نمرات!$P$1</f>
        <v>انضباط</v>
      </c>
      <c r="B549" s="49">
        <f>نمرات!$P$23</f>
        <v>20</v>
      </c>
      <c r="C549" s="31" t="str">
        <f>IF(B549&lt;10,"نیاز به مشاوره",IF(B549&lt;=12,"ضعیف",IF(B549&lt;=15,"متوسط",IF(B549&lt;=17,"خوب",IF(B549&lt;=19,"خیلی خوب",IF(B549&lt;=20,"عالی",""))))))</f>
        <v>عالی</v>
      </c>
      <c r="D549" s="26"/>
      <c r="E549" s="16"/>
      <c r="F549" s="16"/>
      <c r="G549" s="16"/>
      <c r="H549" s="18"/>
      <c r="I549" s="19"/>
    </row>
    <row r="550" spans="1:9" ht="15" customHeight="1" thickTop="1" thickBot="1">
      <c r="A550" s="20" t="s">
        <v>6</v>
      </c>
      <c r="B550" s="40">
        <f>SUM(B535:B548)</f>
        <v>233</v>
      </c>
      <c r="C550" s="21"/>
      <c r="D550" s="38" t="s">
        <v>19</v>
      </c>
      <c r="E550" s="39">
        <f>ROUND(AVERAGE(B535:B548),2)</f>
        <v>16.64</v>
      </c>
      <c r="F550" s="28"/>
      <c r="G550" s="12" t="s">
        <v>54</v>
      </c>
      <c r="H550" s="12" t="s">
        <v>11</v>
      </c>
      <c r="I550" s="46">
        <f>نمرات!$U$23</f>
        <v>12</v>
      </c>
    </row>
    <row r="551" spans="1:9" ht="15" customHeight="1" thickBot="1">
      <c r="A551" s="45" t="s">
        <v>52</v>
      </c>
      <c r="B551" s="89"/>
      <c r="C551" s="89"/>
      <c r="D551" s="89"/>
      <c r="E551" s="89"/>
      <c r="F551" s="89"/>
      <c r="G551" s="89"/>
      <c r="H551" s="94"/>
      <c r="I551" s="95"/>
    </row>
    <row r="552" spans="1:9" ht="15" customHeight="1">
      <c r="A552" s="96" t="str">
        <f>مشخصات!$B$8</f>
        <v>سلامتی و موفقیت شما آرزوی ماست</v>
      </c>
      <c r="B552" s="97"/>
      <c r="C552" s="97"/>
      <c r="D552" s="97"/>
      <c r="E552" s="97"/>
      <c r="F552" s="97"/>
      <c r="G552" s="97"/>
      <c r="H552" s="97"/>
      <c r="I552" s="98"/>
    </row>
    <row r="553" spans="1:9" ht="15" customHeight="1" thickBot="1">
      <c r="A553" s="99"/>
      <c r="B553" s="100"/>
      <c r="C553" s="100"/>
      <c r="D553" s="100"/>
      <c r="E553" s="100"/>
      <c r="F553" s="100"/>
      <c r="G553" s="100"/>
      <c r="H553" s="100"/>
      <c r="I553" s="101"/>
    </row>
    <row r="554" spans="1:9" ht="15" customHeight="1" thickTop="1">
      <c r="A554" s="90"/>
      <c r="B554" s="90"/>
      <c r="C554" s="90"/>
      <c r="D554" s="90"/>
      <c r="E554" s="90"/>
      <c r="F554" s="90"/>
      <c r="G554" s="90"/>
      <c r="H554" s="102"/>
      <c r="I554" s="103"/>
    </row>
    <row r="555" spans="1:9" ht="15" customHeight="1">
      <c r="A555" s="90"/>
      <c r="B555" s="90"/>
      <c r="C555" s="90"/>
      <c r="D555" s="90"/>
      <c r="E555" s="90"/>
      <c r="F555" s="90"/>
      <c r="G555" s="90"/>
      <c r="H555" s="91"/>
      <c r="I555" s="92"/>
    </row>
    <row r="556" spans="1:9" ht="15" customHeight="1">
      <c r="A556" s="88"/>
      <c r="B556" s="88"/>
      <c r="C556" s="88"/>
      <c r="D556" s="88"/>
      <c r="E556" s="88"/>
      <c r="F556" s="88"/>
      <c r="G556" s="88"/>
      <c r="H556" s="88"/>
      <c r="I556" s="88"/>
    </row>
    <row r="557" spans="1:9" ht="15" customHeight="1">
      <c r="B557" s="2"/>
      <c r="C557" s="2"/>
      <c r="D557" s="2"/>
    </row>
    <row r="558" spans="1:9" ht="15" customHeight="1">
      <c r="B558" s="2"/>
      <c r="C558" s="2"/>
      <c r="D558" s="2"/>
      <c r="H558" s="2"/>
      <c r="I558" s="2"/>
    </row>
    <row r="559" spans="1:9" ht="15" customHeight="1" thickBot="1">
      <c r="B559" s="2"/>
      <c r="C559" s="2"/>
      <c r="D559" s="2"/>
      <c r="H559" s="2"/>
      <c r="I559" s="2"/>
    </row>
    <row r="560" spans="1:9" ht="15" customHeight="1" thickTop="1">
      <c r="A560" s="116" t="str">
        <f>مشخصات!$B$2</f>
        <v>ناحیه 2</v>
      </c>
      <c r="B560" s="117"/>
      <c r="C560" s="118"/>
      <c r="D560" s="119" t="s">
        <v>44</v>
      </c>
      <c r="E560" s="104" t="str">
        <f>مشخصات!$B$3</f>
        <v>میان نوبت اول</v>
      </c>
      <c r="F560" s="122" t="s">
        <v>53</v>
      </c>
      <c r="G560" s="124" t="str">
        <f>مشخصات!$B$4</f>
        <v>1400-1401</v>
      </c>
      <c r="H560" s="104" t="s">
        <v>43</v>
      </c>
      <c r="I560" s="106" t="str">
        <f>مشخصات!$B$6</f>
        <v>هفتم</v>
      </c>
    </row>
    <row r="561" spans="1:9" ht="15" customHeight="1" thickBot="1">
      <c r="A561" s="108" t="str">
        <f>مشخصات!$B$1</f>
        <v>دبيرستان خدایی</v>
      </c>
      <c r="B561" s="109"/>
      <c r="C561" s="110"/>
      <c r="D561" s="120"/>
      <c r="E561" s="121"/>
      <c r="F561" s="123"/>
      <c r="G561" s="125"/>
      <c r="H561" s="105"/>
      <c r="I561" s="107"/>
    </row>
    <row r="562" spans="1:9" ht="15" customHeight="1" thickTop="1" thickBot="1">
      <c r="A562" s="13" t="s">
        <v>8</v>
      </c>
      <c r="B562" s="14" t="s">
        <v>51</v>
      </c>
      <c r="C562" s="15" t="s">
        <v>49</v>
      </c>
      <c r="D562" s="42" t="s">
        <v>9</v>
      </c>
      <c r="E562" s="111" t="str">
        <f>نمرات!$A$24</f>
        <v>سپهری-ابوالفضل</v>
      </c>
      <c r="F562" s="112"/>
      <c r="G562" s="112"/>
      <c r="H562" s="43" t="s">
        <v>10</v>
      </c>
      <c r="I562" s="44">
        <f>مشخصات!$B$7</f>
        <v>801</v>
      </c>
    </row>
    <row r="563" spans="1:9" ht="15" customHeight="1" thickTop="1">
      <c r="A563" s="35" t="str">
        <f>نمرات!$B$1</f>
        <v>قرآن</v>
      </c>
      <c r="B563" s="47">
        <f>نمرات!$B$24</f>
        <v>15</v>
      </c>
      <c r="C563" s="29" t="str">
        <f>IF(B563&lt;10,"تجدید",IF(B563&lt;=12,"ضعیف",IF(B563&lt;=15,"متوسط",IF(B563&lt;=17,"خوب",IF(B563&lt;=19,"خیلی خوب",IF(B563&lt;=20,"عالی",""))))))</f>
        <v>متوسط</v>
      </c>
      <c r="D563" s="41"/>
      <c r="E563" s="113"/>
      <c r="F563" s="114"/>
      <c r="G563" s="114"/>
      <c r="H563" s="114"/>
      <c r="I563" s="115"/>
    </row>
    <row r="564" spans="1:9" ht="15" customHeight="1">
      <c r="A564" s="36" t="str">
        <f>نمرات!$C$1</f>
        <v xml:space="preserve">معارف اسلامی </v>
      </c>
      <c r="B564" s="48">
        <f>نمرات!$C$24</f>
        <v>14</v>
      </c>
      <c r="C564" s="30" t="str">
        <f t="shared" ref="C564:C576" si="21">IF(B564&lt;10,"تجدید",IF(B564&lt;=12,"ضعیف",IF(B564&lt;=15,"متوسط",IF(B564&lt;=17,"خوب",IF(B564&lt;=19,"خیلی خوب",IF(B564&lt;=20,"عالی",""))))))</f>
        <v>متوسط</v>
      </c>
      <c r="D564" s="26"/>
      <c r="E564" s="16"/>
      <c r="F564" s="17"/>
      <c r="G564" s="16"/>
      <c r="H564" s="18"/>
      <c r="I564" s="19"/>
    </row>
    <row r="565" spans="1:9" ht="15" customHeight="1">
      <c r="A565" s="36" t="str">
        <f>نمرات!$D$1</f>
        <v>قرائت فارسی</v>
      </c>
      <c r="B565" s="48">
        <f>نمرات!$D$24</f>
        <v>15</v>
      </c>
      <c r="C565" s="30" t="str">
        <f t="shared" si="21"/>
        <v>متوسط</v>
      </c>
      <c r="D565" s="26"/>
      <c r="E565" s="16"/>
      <c r="F565" s="16"/>
      <c r="G565" s="16"/>
      <c r="H565" s="18"/>
      <c r="I565" s="19"/>
    </row>
    <row r="566" spans="1:9" ht="15" customHeight="1">
      <c r="A566" s="36" t="str">
        <f>نمرات!$E$1</f>
        <v>املاء</v>
      </c>
      <c r="B566" s="48">
        <f>نمرات!$E$24</f>
        <v>15</v>
      </c>
      <c r="C566" s="30" t="str">
        <f t="shared" si="21"/>
        <v>متوسط</v>
      </c>
      <c r="D566" s="26"/>
      <c r="E566" s="16"/>
      <c r="F566" s="16"/>
      <c r="G566" s="16"/>
      <c r="H566" s="18"/>
      <c r="I566" s="19"/>
    </row>
    <row r="567" spans="1:9" ht="15" customHeight="1">
      <c r="A567" s="36" t="str">
        <f>نمرات!$F$1</f>
        <v>انشاء</v>
      </c>
      <c r="B567" s="48">
        <f>نمرات!$F$24</f>
        <v>15</v>
      </c>
      <c r="C567" s="30" t="str">
        <f t="shared" si="21"/>
        <v>متوسط</v>
      </c>
      <c r="D567" s="26"/>
      <c r="E567" s="16"/>
      <c r="F567" s="16"/>
      <c r="G567" s="16"/>
      <c r="H567" s="18"/>
      <c r="I567" s="19"/>
    </row>
    <row r="568" spans="1:9" ht="15" customHeight="1">
      <c r="A568" s="36" t="str">
        <f>نمرات!$G$1</f>
        <v>عربی</v>
      </c>
      <c r="B568" s="48">
        <f>نمرات!$G$24</f>
        <v>17</v>
      </c>
      <c r="C568" s="30" t="str">
        <f t="shared" si="21"/>
        <v>خوب</v>
      </c>
      <c r="D568" s="26"/>
      <c r="E568" s="16"/>
      <c r="F568" s="16"/>
      <c r="G568" s="16"/>
      <c r="H568" s="18"/>
      <c r="I568" s="19"/>
    </row>
    <row r="569" spans="1:9" ht="15" customHeight="1">
      <c r="A569" s="36" t="str">
        <f>نمرات!$H$1</f>
        <v>زبان انگلیسی</v>
      </c>
      <c r="B569" s="48">
        <f>نمرات!$H$24</f>
        <v>18</v>
      </c>
      <c r="C569" s="30" t="str">
        <f t="shared" si="21"/>
        <v>خیلی خوب</v>
      </c>
      <c r="D569" s="26"/>
      <c r="E569" s="16"/>
      <c r="F569" s="16"/>
      <c r="G569" s="16"/>
      <c r="H569" s="18"/>
      <c r="I569" s="19"/>
    </row>
    <row r="570" spans="1:9" ht="15" customHeight="1">
      <c r="A570" s="36" t="str">
        <f>نمرات!$I$1</f>
        <v>علوم تجربی</v>
      </c>
      <c r="B570" s="48">
        <f>نمرات!$I$24</f>
        <v>16</v>
      </c>
      <c r="C570" s="30" t="str">
        <f t="shared" si="21"/>
        <v>خوب</v>
      </c>
      <c r="D570" s="26"/>
      <c r="E570" s="16"/>
      <c r="F570" s="16"/>
      <c r="G570" s="16"/>
      <c r="H570" s="18"/>
      <c r="I570" s="19"/>
    </row>
    <row r="571" spans="1:9" ht="15" customHeight="1">
      <c r="A571" s="36" t="str">
        <f>نمرات!$J$1</f>
        <v>ریاضی</v>
      </c>
      <c r="B571" s="48">
        <f>نمرات!$J$24</f>
        <v>8</v>
      </c>
      <c r="C571" s="30" t="str">
        <f t="shared" si="21"/>
        <v>تجدید</v>
      </c>
      <c r="D571" s="26"/>
      <c r="E571" s="16"/>
      <c r="F571" s="16"/>
      <c r="G571" s="16"/>
      <c r="H571" s="18"/>
      <c r="I571" s="19"/>
    </row>
    <row r="572" spans="1:9" ht="15" customHeight="1">
      <c r="A572" s="36" t="str">
        <f>نمرات!$K$1</f>
        <v>تربیت بدنی</v>
      </c>
      <c r="B572" s="48">
        <f>نمرات!$K$24</f>
        <v>20</v>
      </c>
      <c r="C572" s="30" t="str">
        <f t="shared" si="21"/>
        <v>عالی</v>
      </c>
      <c r="D572" s="26"/>
      <c r="E572" s="16"/>
      <c r="F572" s="16"/>
      <c r="G572" s="16"/>
      <c r="H572" s="18"/>
      <c r="I572" s="19"/>
    </row>
    <row r="573" spans="1:9" ht="15" customHeight="1" thickBot="1">
      <c r="A573" s="36" t="str">
        <f>نمرات!$L$1</f>
        <v>مطالعات</v>
      </c>
      <c r="B573" s="48">
        <f>نمرات!$L$24</f>
        <v>5</v>
      </c>
      <c r="C573" s="30" t="str">
        <f t="shared" si="21"/>
        <v>تجدید</v>
      </c>
      <c r="D573" s="26"/>
      <c r="E573" s="16"/>
      <c r="F573" s="16"/>
      <c r="G573" s="16"/>
      <c r="H573" s="18"/>
      <c r="I573" s="19"/>
    </row>
    <row r="574" spans="1:9" ht="15" customHeight="1" thickTop="1" thickBot="1">
      <c r="A574" s="36" t="str">
        <f>نمرات!$M$1</f>
        <v>فرهنگ و هنر</v>
      </c>
      <c r="B574" s="48">
        <f>نمرات!$M$24</f>
        <v>18</v>
      </c>
      <c r="C574" s="30" t="str">
        <f t="shared" si="21"/>
        <v>خیلی خوب</v>
      </c>
      <c r="D574" s="27" t="s">
        <v>50</v>
      </c>
      <c r="E574" s="25"/>
      <c r="F574" s="22"/>
      <c r="G574" s="22"/>
      <c r="H574" s="23"/>
      <c r="I574" s="24"/>
    </row>
    <row r="575" spans="1:9" ht="15" customHeight="1">
      <c r="A575" s="36" t="str">
        <f>نمرات!$N$1</f>
        <v>کار و فناوری</v>
      </c>
      <c r="B575" s="48">
        <f>نمرات!$N$24</f>
        <v>20</v>
      </c>
      <c r="C575" s="30" t="str">
        <f t="shared" si="21"/>
        <v>عالی</v>
      </c>
      <c r="D575" s="26"/>
      <c r="I575" s="6"/>
    </row>
    <row r="576" spans="1:9" ht="15" customHeight="1">
      <c r="A576" s="36" t="str">
        <f>نمرات!$O$1</f>
        <v>تفکر</v>
      </c>
      <c r="B576" s="48">
        <f>نمرات!$O$24</f>
        <v>20</v>
      </c>
      <c r="C576" s="30" t="str">
        <f t="shared" si="21"/>
        <v>عالی</v>
      </c>
      <c r="D576" s="26"/>
      <c r="E576" s="16"/>
      <c r="F576" s="16"/>
      <c r="G576" s="16"/>
      <c r="H576" s="18"/>
      <c r="I576" s="19"/>
    </row>
    <row r="577" spans="1:9" ht="15" customHeight="1" thickBot="1">
      <c r="A577" s="37" t="str">
        <f>نمرات!$P$1</f>
        <v>انضباط</v>
      </c>
      <c r="B577" s="49">
        <f>نمرات!$P$24</f>
        <v>20</v>
      </c>
      <c r="C577" s="31" t="str">
        <f>IF(B577&lt;10,"نیاز به مشاوره",IF(B577&lt;=12,"ضعیف",IF(B577&lt;=15,"متوسط",IF(B577&lt;=17,"خوب",IF(B577&lt;=19,"خیلی خوب",IF(B577&lt;=20,"عالی",""))))))</f>
        <v>عالی</v>
      </c>
      <c r="D577" s="26"/>
      <c r="E577" s="16"/>
      <c r="F577" s="16"/>
      <c r="G577" s="16"/>
      <c r="H577" s="18"/>
      <c r="I577" s="19"/>
    </row>
    <row r="578" spans="1:9" ht="15" customHeight="1" thickTop="1" thickBot="1">
      <c r="A578" s="20" t="s">
        <v>6</v>
      </c>
      <c r="B578" s="40">
        <f>SUM(B563:B576)</f>
        <v>216</v>
      </c>
      <c r="C578" s="21"/>
      <c r="D578" s="38" t="s">
        <v>19</v>
      </c>
      <c r="E578" s="39">
        <f>ROUND(AVERAGE(B563:B576),2)</f>
        <v>15.43</v>
      </c>
      <c r="F578" s="28"/>
      <c r="G578" s="12" t="s">
        <v>54</v>
      </c>
      <c r="H578" s="12" t="s">
        <v>11</v>
      </c>
      <c r="I578" s="46">
        <f>نمرات!$U$24</f>
        <v>18</v>
      </c>
    </row>
    <row r="579" spans="1:9" ht="15" customHeight="1" thickBot="1">
      <c r="A579" s="45" t="s">
        <v>52</v>
      </c>
      <c r="B579" s="89"/>
      <c r="C579" s="89"/>
      <c r="D579" s="89"/>
      <c r="E579" s="89"/>
      <c r="F579" s="89"/>
      <c r="G579" s="89"/>
      <c r="H579" s="94"/>
      <c r="I579" s="95"/>
    </row>
    <row r="580" spans="1:9" ht="15" customHeight="1">
      <c r="A580" s="96" t="str">
        <f>مشخصات!$B$8</f>
        <v>سلامتی و موفقیت شما آرزوی ماست</v>
      </c>
      <c r="B580" s="97"/>
      <c r="C580" s="97"/>
      <c r="D580" s="97"/>
      <c r="E580" s="97"/>
      <c r="F580" s="97"/>
      <c r="G580" s="97"/>
      <c r="H580" s="97"/>
      <c r="I580" s="98"/>
    </row>
    <row r="581" spans="1:9" ht="15" customHeight="1" thickBot="1">
      <c r="A581" s="99"/>
      <c r="B581" s="100"/>
      <c r="C581" s="100"/>
      <c r="D581" s="100"/>
      <c r="E581" s="100"/>
      <c r="F581" s="100"/>
      <c r="G581" s="100"/>
      <c r="H581" s="100"/>
      <c r="I581" s="101"/>
    </row>
    <row r="582" spans="1:9" ht="15" customHeight="1" thickTop="1">
      <c r="A582" s="90"/>
      <c r="B582" s="90"/>
      <c r="C582" s="90"/>
      <c r="D582" s="90"/>
      <c r="E582" s="90"/>
      <c r="F582" s="90"/>
      <c r="G582" s="90"/>
      <c r="H582" s="102"/>
      <c r="I582" s="103"/>
    </row>
    <row r="583" spans="1:9" ht="15" customHeight="1">
      <c r="B583" s="2"/>
      <c r="C583" s="2"/>
      <c r="D583" s="2"/>
      <c r="H583" s="2"/>
      <c r="I583" s="2"/>
    </row>
    <row r="584" spans="1:9" ht="15" customHeight="1" thickBot="1"/>
    <row r="585" spans="1:9" ht="15" customHeight="1" thickTop="1">
      <c r="A585" s="116" t="str">
        <f>مشخصات!$B$2</f>
        <v>ناحیه 2</v>
      </c>
      <c r="B585" s="117"/>
      <c r="C585" s="118"/>
      <c r="D585" s="119" t="s">
        <v>44</v>
      </c>
      <c r="E585" s="104" t="str">
        <f>مشخصات!$B$3</f>
        <v>میان نوبت اول</v>
      </c>
      <c r="F585" s="122" t="s">
        <v>53</v>
      </c>
      <c r="G585" s="124" t="str">
        <f>مشخصات!$B$4</f>
        <v>1400-1401</v>
      </c>
      <c r="H585" s="104" t="s">
        <v>43</v>
      </c>
      <c r="I585" s="106" t="str">
        <f>مشخصات!$B$6</f>
        <v>هفتم</v>
      </c>
    </row>
    <row r="586" spans="1:9" ht="15" customHeight="1" thickBot="1">
      <c r="A586" s="108" t="str">
        <f>مشخصات!$B$1</f>
        <v>دبيرستان خدایی</v>
      </c>
      <c r="B586" s="109"/>
      <c r="C586" s="110"/>
      <c r="D586" s="120"/>
      <c r="E586" s="121"/>
      <c r="F586" s="123"/>
      <c r="G586" s="125"/>
      <c r="H586" s="105"/>
      <c r="I586" s="107"/>
    </row>
    <row r="587" spans="1:9" ht="15" customHeight="1" thickTop="1" thickBot="1">
      <c r="A587" s="13" t="s">
        <v>8</v>
      </c>
      <c r="B587" s="14" t="s">
        <v>51</v>
      </c>
      <c r="C587" s="15" t="s">
        <v>49</v>
      </c>
      <c r="D587" s="42" t="s">
        <v>9</v>
      </c>
      <c r="E587" s="111" t="str">
        <f>نمرات!$A$25</f>
        <v>شاه حسینی فوزی-میكائیل</v>
      </c>
      <c r="F587" s="112"/>
      <c r="G587" s="112"/>
      <c r="H587" s="43" t="s">
        <v>10</v>
      </c>
      <c r="I587" s="44">
        <f>مشخصات!$B$7</f>
        <v>801</v>
      </c>
    </row>
    <row r="588" spans="1:9" ht="15" customHeight="1" thickTop="1">
      <c r="A588" s="35" t="str">
        <f>نمرات!$B$1</f>
        <v>قرآن</v>
      </c>
      <c r="B588" s="47">
        <f>نمرات!$B$25</f>
        <v>18</v>
      </c>
      <c r="C588" s="29" t="str">
        <f>IF(B588&lt;10,"تجدید",IF(B588&lt;=12,"ضعیف",IF(B588&lt;=15,"متوسط",IF(B588&lt;=17,"خوب",IF(B588&lt;=19,"خیلی خوب",IF(B588&lt;=20,"عالی",""))))))</f>
        <v>خیلی خوب</v>
      </c>
      <c r="D588" s="41"/>
      <c r="E588" s="113"/>
      <c r="F588" s="114"/>
      <c r="G588" s="114"/>
      <c r="H588" s="114"/>
      <c r="I588" s="115"/>
    </row>
    <row r="589" spans="1:9" ht="15" customHeight="1">
      <c r="A589" s="36" t="str">
        <f>نمرات!$C$1</f>
        <v xml:space="preserve">معارف اسلامی </v>
      </c>
      <c r="B589" s="48">
        <f>نمرات!$C$25</f>
        <v>19</v>
      </c>
      <c r="C589" s="30" t="str">
        <f t="shared" ref="C589:C601" si="22">IF(B589&lt;10,"تجدید",IF(B589&lt;=12,"ضعیف",IF(B589&lt;=15,"متوسط",IF(B589&lt;=17,"خوب",IF(B589&lt;=19,"خیلی خوب",IF(B589&lt;=20,"عالی",""))))))</f>
        <v>خیلی خوب</v>
      </c>
      <c r="D589" s="26"/>
      <c r="E589" s="16"/>
      <c r="F589" s="17"/>
      <c r="G589" s="16"/>
      <c r="H589" s="18"/>
      <c r="I589" s="19"/>
    </row>
    <row r="590" spans="1:9" ht="15" customHeight="1">
      <c r="A590" s="36" t="str">
        <f>نمرات!$D$1</f>
        <v>قرائت فارسی</v>
      </c>
      <c r="B590" s="48">
        <f>نمرات!$D$25</f>
        <v>18</v>
      </c>
      <c r="C590" s="30" t="str">
        <f t="shared" si="22"/>
        <v>خیلی خوب</v>
      </c>
      <c r="D590" s="26"/>
      <c r="E590" s="16"/>
      <c r="F590" s="16"/>
      <c r="G590" s="16"/>
      <c r="H590" s="18"/>
      <c r="I590" s="19"/>
    </row>
    <row r="591" spans="1:9" ht="15" customHeight="1">
      <c r="A591" s="36" t="str">
        <f>نمرات!$E$1</f>
        <v>املاء</v>
      </c>
      <c r="B591" s="48">
        <f>نمرات!$E$25</f>
        <v>18</v>
      </c>
      <c r="C591" s="30" t="str">
        <f t="shared" si="22"/>
        <v>خیلی خوب</v>
      </c>
      <c r="D591" s="26"/>
      <c r="E591" s="16"/>
      <c r="F591" s="16"/>
      <c r="G591" s="16"/>
      <c r="H591" s="18"/>
      <c r="I591" s="19"/>
    </row>
    <row r="592" spans="1:9" ht="15" customHeight="1">
      <c r="A592" s="36" t="str">
        <f>نمرات!$F$1</f>
        <v>انشاء</v>
      </c>
      <c r="B592" s="48">
        <f>نمرات!$F$25</f>
        <v>18</v>
      </c>
      <c r="C592" s="30" t="str">
        <f t="shared" si="22"/>
        <v>خیلی خوب</v>
      </c>
      <c r="D592" s="26"/>
      <c r="E592" s="16"/>
      <c r="F592" s="16"/>
      <c r="G592" s="16"/>
      <c r="H592" s="18"/>
      <c r="I592" s="19"/>
    </row>
    <row r="593" spans="1:9" ht="15" customHeight="1">
      <c r="A593" s="36" t="str">
        <f>نمرات!$G$1</f>
        <v>عربی</v>
      </c>
      <c r="B593" s="48">
        <f>نمرات!$G$25</f>
        <v>20</v>
      </c>
      <c r="C593" s="30" t="str">
        <f t="shared" si="22"/>
        <v>عالی</v>
      </c>
      <c r="D593" s="26"/>
      <c r="E593" s="16"/>
      <c r="F593" s="16"/>
      <c r="G593" s="16"/>
      <c r="H593" s="18"/>
      <c r="I593" s="19"/>
    </row>
    <row r="594" spans="1:9" ht="15" customHeight="1">
      <c r="A594" s="36" t="str">
        <f>نمرات!$H$1</f>
        <v>زبان انگلیسی</v>
      </c>
      <c r="B594" s="48">
        <f>نمرات!$H$25</f>
        <v>20</v>
      </c>
      <c r="C594" s="30" t="str">
        <f t="shared" si="22"/>
        <v>عالی</v>
      </c>
      <c r="D594" s="26"/>
      <c r="E594" s="16"/>
      <c r="F594" s="16"/>
      <c r="G594" s="16"/>
      <c r="H594" s="18"/>
      <c r="I594" s="19"/>
    </row>
    <row r="595" spans="1:9" ht="15" customHeight="1">
      <c r="A595" s="36" t="str">
        <f>نمرات!$I$1</f>
        <v>علوم تجربی</v>
      </c>
      <c r="B595" s="48">
        <f>نمرات!$I$25</f>
        <v>18</v>
      </c>
      <c r="C595" s="30" t="str">
        <f t="shared" si="22"/>
        <v>خیلی خوب</v>
      </c>
      <c r="D595" s="26"/>
      <c r="E595" s="16"/>
      <c r="F595" s="16"/>
      <c r="G595" s="16"/>
      <c r="H595" s="18"/>
      <c r="I595" s="19"/>
    </row>
    <row r="596" spans="1:9" ht="15" customHeight="1">
      <c r="A596" s="36" t="str">
        <f>نمرات!$J$1</f>
        <v>ریاضی</v>
      </c>
      <c r="B596" s="48">
        <f>نمرات!$J$25</f>
        <v>12</v>
      </c>
      <c r="C596" s="30" t="str">
        <f t="shared" si="22"/>
        <v>ضعیف</v>
      </c>
      <c r="D596" s="26"/>
      <c r="E596" s="16"/>
      <c r="F596" s="16"/>
      <c r="G596" s="16"/>
      <c r="H596" s="18"/>
      <c r="I596" s="19"/>
    </row>
    <row r="597" spans="1:9" ht="15" customHeight="1">
      <c r="A597" s="36" t="str">
        <f>نمرات!$K$1</f>
        <v>تربیت بدنی</v>
      </c>
      <c r="B597" s="48">
        <f>نمرات!$K$25</f>
        <v>20</v>
      </c>
      <c r="C597" s="30" t="str">
        <f t="shared" si="22"/>
        <v>عالی</v>
      </c>
      <c r="D597" s="26"/>
      <c r="E597" s="16"/>
      <c r="F597" s="16"/>
      <c r="G597" s="16"/>
      <c r="H597" s="18"/>
      <c r="I597" s="19"/>
    </row>
    <row r="598" spans="1:9" ht="15" customHeight="1" thickBot="1">
      <c r="A598" s="36" t="str">
        <f>نمرات!$L$1</f>
        <v>مطالعات</v>
      </c>
      <c r="B598" s="48">
        <f>نمرات!$L$25</f>
        <v>19</v>
      </c>
      <c r="C598" s="30" t="str">
        <f t="shared" si="22"/>
        <v>خیلی خوب</v>
      </c>
      <c r="D598" s="26"/>
      <c r="E598" s="16"/>
      <c r="F598" s="16"/>
      <c r="G598" s="16"/>
      <c r="H598" s="18"/>
      <c r="I598" s="19"/>
    </row>
    <row r="599" spans="1:9" ht="15" customHeight="1" thickTop="1" thickBot="1">
      <c r="A599" s="36" t="str">
        <f>نمرات!$M$1</f>
        <v>فرهنگ و هنر</v>
      </c>
      <c r="B599" s="48">
        <f>نمرات!$M$25</f>
        <v>17</v>
      </c>
      <c r="C599" s="30" t="str">
        <f t="shared" si="22"/>
        <v>خوب</v>
      </c>
      <c r="D599" s="27" t="s">
        <v>50</v>
      </c>
      <c r="E599" s="25"/>
      <c r="F599" s="22"/>
      <c r="G599" s="22"/>
      <c r="H599" s="23"/>
      <c r="I599" s="24"/>
    </row>
    <row r="600" spans="1:9" ht="15" customHeight="1">
      <c r="A600" s="36" t="str">
        <f>نمرات!$N$1</f>
        <v>کار و فناوری</v>
      </c>
      <c r="B600" s="48">
        <f>نمرات!$N$25</f>
        <v>20</v>
      </c>
      <c r="C600" s="30" t="str">
        <f t="shared" si="22"/>
        <v>عالی</v>
      </c>
      <c r="D600" s="26"/>
      <c r="I600" s="6"/>
    </row>
    <row r="601" spans="1:9" ht="15" customHeight="1">
      <c r="A601" s="36" t="str">
        <f>نمرات!$O$1</f>
        <v>تفکر</v>
      </c>
      <c r="B601" s="48">
        <f>نمرات!$O$25</f>
        <v>20</v>
      </c>
      <c r="C601" s="30" t="str">
        <f t="shared" si="22"/>
        <v>عالی</v>
      </c>
      <c r="D601" s="26"/>
      <c r="E601" s="16"/>
      <c r="F601" s="16"/>
      <c r="G601" s="16"/>
      <c r="H601" s="18"/>
      <c r="I601" s="19"/>
    </row>
    <row r="602" spans="1:9" ht="15" customHeight="1" thickBot="1">
      <c r="A602" s="37" t="str">
        <f>نمرات!$P$1</f>
        <v>انضباط</v>
      </c>
      <c r="B602" s="49">
        <f>نمرات!$P$25</f>
        <v>20</v>
      </c>
      <c r="C602" s="31" t="str">
        <f>IF(B602&lt;10,"نیاز به مشاوره",IF(B602&lt;=12,"ضعیف",IF(B602&lt;=15,"متوسط",IF(B602&lt;=17,"خوب",IF(B602&lt;=19,"خیلی خوب",IF(B602&lt;=20,"عالی",""))))))</f>
        <v>عالی</v>
      </c>
      <c r="D602" s="26"/>
      <c r="E602" s="16"/>
      <c r="F602" s="16"/>
      <c r="G602" s="16"/>
      <c r="H602" s="18"/>
      <c r="I602" s="19"/>
    </row>
    <row r="603" spans="1:9" ht="15" customHeight="1" thickTop="1" thickBot="1">
      <c r="A603" s="20" t="s">
        <v>6</v>
      </c>
      <c r="B603" s="40">
        <f>SUM(B588:B601)</f>
        <v>257</v>
      </c>
      <c r="C603" s="21"/>
      <c r="D603" s="38" t="s">
        <v>19</v>
      </c>
      <c r="E603" s="39">
        <f>ROUND(AVERAGE(B588:B601),2)</f>
        <v>18.36</v>
      </c>
      <c r="F603" s="28"/>
      <c r="G603" s="12" t="s">
        <v>54</v>
      </c>
      <c r="H603" s="12" t="s">
        <v>11</v>
      </c>
      <c r="I603" s="46">
        <f>نمرات!$U$25</f>
        <v>3</v>
      </c>
    </row>
    <row r="604" spans="1:9" ht="15" customHeight="1" thickBot="1">
      <c r="A604" s="45" t="s">
        <v>52</v>
      </c>
      <c r="B604" s="89"/>
      <c r="C604" s="89"/>
      <c r="D604" s="89"/>
      <c r="E604" s="89"/>
      <c r="F604" s="89"/>
      <c r="G604" s="89"/>
      <c r="H604" s="94"/>
      <c r="I604" s="95"/>
    </row>
    <row r="605" spans="1:9" ht="15" customHeight="1">
      <c r="A605" s="96" t="str">
        <f>مشخصات!$B$8</f>
        <v>سلامتی و موفقیت شما آرزوی ماست</v>
      </c>
      <c r="B605" s="97"/>
      <c r="C605" s="97"/>
      <c r="D605" s="97"/>
      <c r="E605" s="97"/>
      <c r="F605" s="97"/>
      <c r="G605" s="97"/>
      <c r="H605" s="97"/>
      <c r="I605" s="98"/>
    </row>
    <row r="606" spans="1:9" ht="15" customHeight="1" thickBot="1">
      <c r="A606" s="99"/>
      <c r="B606" s="100"/>
      <c r="C606" s="100"/>
      <c r="D606" s="100"/>
      <c r="E606" s="100"/>
      <c r="F606" s="100"/>
      <c r="G606" s="100"/>
      <c r="H606" s="100"/>
      <c r="I606" s="101"/>
    </row>
    <row r="607" spans="1:9" ht="15" customHeight="1" thickTop="1">
      <c r="A607" s="90"/>
      <c r="B607" s="90"/>
      <c r="C607" s="90"/>
      <c r="D607" s="90"/>
      <c r="E607" s="90"/>
      <c r="F607" s="90"/>
      <c r="G607" s="90"/>
      <c r="H607" s="102"/>
      <c r="I607" s="103"/>
    </row>
    <row r="608" spans="1:9" ht="15" customHeight="1">
      <c r="A608" s="90"/>
      <c r="B608" s="90"/>
      <c r="C608" s="90"/>
      <c r="D608" s="90"/>
      <c r="E608" s="90"/>
      <c r="F608" s="90"/>
      <c r="G608" s="90"/>
      <c r="H608" s="91"/>
      <c r="I608" s="92"/>
    </row>
    <row r="609" spans="1:9" ht="15" customHeight="1">
      <c r="A609" s="88"/>
      <c r="B609" s="88"/>
      <c r="C609" s="88"/>
      <c r="D609" s="88"/>
      <c r="E609" s="88"/>
      <c r="F609" s="88"/>
      <c r="G609" s="88"/>
      <c r="H609" s="88"/>
      <c r="I609" s="88"/>
    </row>
    <row r="610" spans="1:9" ht="15" customHeight="1">
      <c r="B610" s="2"/>
      <c r="C610" s="2"/>
      <c r="D610" s="2"/>
    </row>
    <row r="611" spans="1:9" ht="15" customHeight="1">
      <c r="B611" s="2"/>
      <c r="C611" s="2"/>
      <c r="D611" s="2"/>
      <c r="H611" s="2"/>
      <c r="I611" s="2"/>
    </row>
    <row r="612" spans="1:9" ht="15" customHeight="1" thickBot="1">
      <c r="B612" s="2"/>
      <c r="C612" s="2"/>
      <c r="D612" s="2"/>
      <c r="H612" s="2"/>
      <c r="I612" s="2"/>
    </row>
    <row r="613" spans="1:9" ht="15" customHeight="1" thickTop="1">
      <c r="A613" s="116" t="str">
        <f>مشخصات!$B$2</f>
        <v>ناحیه 2</v>
      </c>
      <c r="B613" s="117"/>
      <c r="C613" s="118"/>
      <c r="D613" s="119" t="s">
        <v>44</v>
      </c>
      <c r="E613" s="104" t="str">
        <f>مشخصات!$B$3</f>
        <v>میان نوبت اول</v>
      </c>
      <c r="F613" s="122" t="s">
        <v>53</v>
      </c>
      <c r="G613" s="124" t="str">
        <f>مشخصات!$B$4</f>
        <v>1400-1401</v>
      </c>
      <c r="H613" s="104" t="s">
        <v>43</v>
      </c>
      <c r="I613" s="106" t="str">
        <f>مشخصات!$B$6</f>
        <v>هفتم</v>
      </c>
    </row>
    <row r="614" spans="1:9" ht="15" customHeight="1" thickBot="1">
      <c r="A614" s="108" t="str">
        <f>مشخصات!$B$1</f>
        <v>دبيرستان خدایی</v>
      </c>
      <c r="B614" s="109"/>
      <c r="C614" s="110"/>
      <c r="D614" s="120"/>
      <c r="E614" s="121"/>
      <c r="F614" s="123"/>
      <c r="G614" s="125"/>
      <c r="H614" s="105"/>
      <c r="I614" s="107"/>
    </row>
    <row r="615" spans="1:9" ht="15" customHeight="1" thickTop="1" thickBot="1">
      <c r="A615" s="13" t="s">
        <v>8</v>
      </c>
      <c r="B615" s="14" t="s">
        <v>51</v>
      </c>
      <c r="C615" s="15" t="s">
        <v>49</v>
      </c>
      <c r="D615" s="42" t="s">
        <v>9</v>
      </c>
      <c r="E615" s="111" t="str">
        <f>نمرات!$A$26</f>
        <v>شعبانی-ایلیا</v>
      </c>
      <c r="F615" s="112"/>
      <c r="G615" s="112"/>
      <c r="H615" s="43" t="s">
        <v>10</v>
      </c>
      <c r="I615" s="44">
        <f>مشخصات!$B$7</f>
        <v>801</v>
      </c>
    </row>
    <row r="616" spans="1:9" ht="15" customHeight="1" thickTop="1">
      <c r="A616" s="35" t="str">
        <f>نمرات!$B$1</f>
        <v>قرآن</v>
      </c>
      <c r="B616" s="47">
        <f>نمرات!$B$26</f>
        <v>17</v>
      </c>
      <c r="C616" s="29" t="str">
        <f>IF(B616&lt;10,"تجدید",IF(B616&lt;=12,"ضعیف",IF(B616&lt;=15,"متوسط",IF(B616&lt;=17,"خوب",IF(B616&lt;=19,"خیلی خوب",IF(B616&lt;=20,"عالی",""))))))</f>
        <v>خوب</v>
      </c>
      <c r="D616" s="41"/>
      <c r="E616" s="113"/>
      <c r="F616" s="114"/>
      <c r="G616" s="114"/>
      <c r="H616" s="114"/>
      <c r="I616" s="115"/>
    </row>
    <row r="617" spans="1:9" ht="15" customHeight="1">
      <c r="A617" s="36" t="str">
        <f>نمرات!$C$1</f>
        <v xml:space="preserve">معارف اسلامی </v>
      </c>
      <c r="B617" s="48">
        <f>نمرات!$C$26</f>
        <v>15</v>
      </c>
      <c r="C617" s="30" t="str">
        <f t="shared" ref="C617:C629" si="23">IF(B617&lt;10,"تجدید",IF(B617&lt;=12,"ضعیف",IF(B617&lt;=15,"متوسط",IF(B617&lt;=17,"خوب",IF(B617&lt;=19,"خیلی خوب",IF(B617&lt;=20,"عالی",""))))))</f>
        <v>متوسط</v>
      </c>
      <c r="D617" s="26"/>
      <c r="E617" s="16"/>
      <c r="F617" s="17"/>
      <c r="G617" s="16"/>
      <c r="H617" s="18"/>
      <c r="I617" s="19"/>
    </row>
    <row r="618" spans="1:9" ht="15" customHeight="1">
      <c r="A618" s="36" t="str">
        <f>نمرات!$D$1</f>
        <v>قرائت فارسی</v>
      </c>
      <c r="B618" s="48">
        <f>نمرات!$D$26</f>
        <v>17</v>
      </c>
      <c r="C618" s="30" t="str">
        <f t="shared" si="23"/>
        <v>خوب</v>
      </c>
      <c r="D618" s="26"/>
      <c r="E618" s="16"/>
      <c r="F618" s="16"/>
      <c r="G618" s="16"/>
      <c r="H618" s="18"/>
      <c r="I618" s="19"/>
    </row>
    <row r="619" spans="1:9" ht="15" customHeight="1">
      <c r="A619" s="36" t="str">
        <f>نمرات!$E$1</f>
        <v>املاء</v>
      </c>
      <c r="B619" s="48">
        <f>نمرات!$E$26</f>
        <v>17</v>
      </c>
      <c r="C619" s="30" t="str">
        <f t="shared" si="23"/>
        <v>خوب</v>
      </c>
      <c r="D619" s="26"/>
      <c r="E619" s="16"/>
      <c r="F619" s="16"/>
      <c r="G619" s="16"/>
      <c r="H619" s="18"/>
      <c r="I619" s="19"/>
    </row>
    <row r="620" spans="1:9" ht="15" customHeight="1">
      <c r="A620" s="36" t="str">
        <f>نمرات!$F$1</f>
        <v>انشاء</v>
      </c>
      <c r="B620" s="48">
        <f>نمرات!$F$26</f>
        <v>17</v>
      </c>
      <c r="C620" s="30" t="str">
        <f t="shared" si="23"/>
        <v>خوب</v>
      </c>
      <c r="D620" s="26"/>
      <c r="E620" s="16"/>
      <c r="F620" s="16"/>
      <c r="G620" s="16"/>
      <c r="H620" s="18"/>
      <c r="I620" s="19"/>
    </row>
    <row r="621" spans="1:9" ht="15" customHeight="1">
      <c r="A621" s="36" t="str">
        <f>نمرات!$G$1</f>
        <v>عربی</v>
      </c>
      <c r="B621" s="48">
        <f>نمرات!$G$26</f>
        <v>18</v>
      </c>
      <c r="C621" s="30" t="str">
        <f t="shared" si="23"/>
        <v>خیلی خوب</v>
      </c>
      <c r="D621" s="26"/>
      <c r="E621" s="16"/>
      <c r="F621" s="16"/>
      <c r="G621" s="16"/>
      <c r="H621" s="18"/>
      <c r="I621" s="19"/>
    </row>
    <row r="622" spans="1:9" ht="15" customHeight="1">
      <c r="A622" s="36" t="str">
        <f>نمرات!$H$1</f>
        <v>زبان انگلیسی</v>
      </c>
      <c r="B622" s="48">
        <f>نمرات!$H$26</f>
        <v>19</v>
      </c>
      <c r="C622" s="30" t="str">
        <f t="shared" si="23"/>
        <v>خیلی خوب</v>
      </c>
      <c r="D622" s="26"/>
      <c r="E622" s="16"/>
      <c r="F622" s="16"/>
      <c r="G622" s="16"/>
      <c r="H622" s="18"/>
      <c r="I622" s="19"/>
    </row>
    <row r="623" spans="1:9" ht="15" customHeight="1">
      <c r="A623" s="36" t="str">
        <f>نمرات!$I$1</f>
        <v>علوم تجربی</v>
      </c>
      <c r="B623" s="48">
        <f>نمرات!$I$26</f>
        <v>19</v>
      </c>
      <c r="C623" s="30" t="str">
        <f t="shared" si="23"/>
        <v>خیلی خوب</v>
      </c>
      <c r="D623" s="26"/>
      <c r="E623" s="16"/>
      <c r="F623" s="16"/>
      <c r="G623" s="16"/>
      <c r="H623" s="18"/>
      <c r="I623" s="19"/>
    </row>
    <row r="624" spans="1:9" ht="15" customHeight="1">
      <c r="A624" s="36" t="str">
        <f>نمرات!$J$1</f>
        <v>ریاضی</v>
      </c>
      <c r="B624" s="48">
        <f>نمرات!$J$26</f>
        <v>15</v>
      </c>
      <c r="C624" s="30" t="str">
        <f t="shared" si="23"/>
        <v>متوسط</v>
      </c>
      <c r="D624" s="26"/>
      <c r="E624" s="16"/>
      <c r="F624" s="16"/>
      <c r="G624" s="16"/>
      <c r="H624" s="18"/>
      <c r="I624" s="19"/>
    </row>
    <row r="625" spans="1:9" ht="15" customHeight="1">
      <c r="A625" s="36" t="str">
        <f>نمرات!$K$1</f>
        <v>تربیت بدنی</v>
      </c>
      <c r="B625" s="48">
        <f>نمرات!$K$26</f>
        <v>20</v>
      </c>
      <c r="C625" s="30" t="str">
        <f t="shared" si="23"/>
        <v>عالی</v>
      </c>
      <c r="D625" s="26"/>
      <c r="E625" s="16"/>
      <c r="F625" s="16"/>
      <c r="G625" s="16"/>
      <c r="H625" s="18"/>
      <c r="I625" s="19"/>
    </row>
    <row r="626" spans="1:9" ht="15" customHeight="1" thickBot="1">
      <c r="A626" s="36" t="str">
        <f>نمرات!$L$1</f>
        <v>مطالعات</v>
      </c>
      <c r="B626" s="48">
        <f>نمرات!$L$26</f>
        <v>8</v>
      </c>
      <c r="C626" s="30" t="str">
        <f t="shared" si="23"/>
        <v>تجدید</v>
      </c>
      <c r="D626" s="26"/>
      <c r="E626" s="16"/>
      <c r="F626" s="16"/>
      <c r="G626" s="16"/>
      <c r="H626" s="18"/>
      <c r="I626" s="19"/>
    </row>
    <row r="627" spans="1:9" ht="15" customHeight="1" thickTop="1" thickBot="1">
      <c r="A627" s="36" t="str">
        <f>نمرات!$M$1</f>
        <v>فرهنگ و هنر</v>
      </c>
      <c r="B627" s="48">
        <f>نمرات!$M$26</f>
        <v>17</v>
      </c>
      <c r="C627" s="30" t="str">
        <f t="shared" si="23"/>
        <v>خوب</v>
      </c>
      <c r="D627" s="27" t="s">
        <v>50</v>
      </c>
      <c r="E627" s="25"/>
      <c r="F627" s="22"/>
      <c r="G627" s="22"/>
      <c r="H627" s="23"/>
      <c r="I627" s="24"/>
    </row>
    <row r="628" spans="1:9" ht="15" customHeight="1">
      <c r="A628" s="36" t="str">
        <f>نمرات!$N$1</f>
        <v>کار و فناوری</v>
      </c>
      <c r="B628" s="48">
        <f>نمرات!$N$26</f>
        <v>20</v>
      </c>
      <c r="C628" s="30" t="str">
        <f t="shared" si="23"/>
        <v>عالی</v>
      </c>
      <c r="D628" s="26"/>
      <c r="I628" s="6"/>
    </row>
    <row r="629" spans="1:9" ht="15" customHeight="1">
      <c r="A629" s="36" t="str">
        <f>نمرات!$O$1</f>
        <v>تفکر</v>
      </c>
      <c r="B629" s="48">
        <f>نمرات!$O$26</f>
        <v>20</v>
      </c>
      <c r="C629" s="30" t="str">
        <f t="shared" si="23"/>
        <v>عالی</v>
      </c>
      <c r="D629" s="26"/>
      <c r="E629" s="16"/>
      <c r="F629" s="16"/>
      <c r="G629" s="16"/>
      <c r="H629" s="18"/>
      <c r="I629" s="19"/>
    </row>
    <row r="630" spans="1:9" ht="15" customHeight="1" thickBot="1">
      <c r="A630" s="37" t="str">
        <f>نمرات!$P$1</f>
        <v>انضباط</v>
      </c>
      <c r="B630" s="49">
        <f>نمرات!$P$26</f>
        <v>20</v>
      </c>
      <c r="C630" s="31" t="str">
        <f>IF(B630&lt;10,"نیاز به مشاوره",IF(B630&lt;=12,"ضعیف",IF(B630&lt;=15,"متوسط",IF(B630&lt;=17,"خوب",IF(B630&lt;=19,"خیلی خوب",IF(B630&lt;=20,"عالی",""))))))</f>
        <v>عالی</v>
      </c>
      <c r="D630" s="26"/>
      <c r="E630" s="16"/>
      <c r="F630" s="16"/>
      <c r="G630" s="16"/>
      <c r="H630" s="18"/>
      <c r="I630" s="19"/>
    </row>
    <row r="631" spans="1:9" ht="15" customHeight="1" thickTop="1" thickBot="1">
      <c r="A631" s="20" t="s">
        <v>6</v>
      </c>
      <c r="B631" s="40">
        <f>SUM(B616:B629)</f>
        <v>239</v>
      </c>
      <c r="C631" s="21"/>
      <c r="D631" s="38" t="s">
        <v>19</v>
      </c>
      <c r="E631" s="39">
        <f>ROUND(AVERAGE(B616:B629),2)</f>
        <v>17.07</v>
      </c>
      <c r="F631" s="28"/>
      <c r="G631" s="12" t="s">
        <v>54</v>
      </c>
      <c r="H631" s="12" t="s">
        <v>11</v>
      </c>
      <c r="I631" s="46">
        <f>نمرات!$U$26</f>
        <v>11</v>
      </c>
    </row>
    <row r="632" spans="1:9" ht="15" customHeight="1" thickBot="1">
      <c r="A632" s="45" t="s">
        <v>52</v>
      </c>
      <c r="B632" s="89"/>
      <c r="C632" s="89"/>
      <c r="D632" s="89"/>
      <c r="E632" s="89"/>
      <c r="F632" s="89"/>
      <c r="G632" s="89"/>
      <c r="H632" s="94"/>
      <c r="I632" s="95"/>
    </row>
    <row r="633" spans="1:9" ht="15" customHeight="1">
      <c r="A633" s="96" t="str">
        <f>مشخصات!$B$8</f>
        <v>سلامتی و موفقیت شما آرزوی ماست</v>
      </c>
      <c r="B633" s="97"/>
      <c r="C633" s="97"/>
      <c r="D633" s="97"/>
      <c r="E633" s="97"/>
      <c r="F633" s="97"/>
      <c r="G633" s="97"/>
      <c r="H633" s="97"/>
      <c r="I633" s="98"/>
    </row>
    <row r="634" spans="1:9" ht="15" customHeight="1" thickBot="1">
      <c r="A634" s="99"/>
      <c r="B634" s="100"/>
      <c r="C634" s="100"/>
      <c r="D634" s="100"/>
      <c r="E634" s="100"/>
      <c r="F634" s="100"/>
      <c r="G634" s="100"/>
      <c r="H634" s="100"/>
      <c r="I634" s="101"/>
    </row>
    <row r="635" spans="1:9" ht="15" customHeight="1" thickTop="1">
      <c r="A635" s="90"/>
      <c r="B635" s="90"/>
      <c r="C635" s="90"/>
      <c r="D635" s="90"/>
      <c r="E635" s="90"/>
      <c r="F635" s="90"/>
      <c r="G635" s="90"/>
      <c r="H635" s="102"/>
      <c r="I635" s="103"/>
    </row>
    <row r="636" spans="1:9" ht="15" customHeight="1">
      <c r="B636" s="2"/>
      <c r="C636" s="2"/>
      <c r="D636" s="2"/>
      <c r="H636" s="2"/>
      <c r="I636" s="2"/>
    </row>
    <row r="637" spans="1:9" ht="15" customHeight="1" thickBot="1"/>
    <row r="638" spans="1:9" ht="15" customHeight="1" thickTop="1">
      <c r="A638" s="116" t="str">
        <f>مشخصات!$B$2</f>
        <v>ناحیه 2</v>
      </c>
      <c r="B638" s="117"/>
      <c r="C638" s="118"/>
      <c r="D638" s="119" t="s">
        <v>44</v>
      </c>
      <c r="E638" s="104" t="str">
        <f>مشخصات!$B$3</f>
        <v>میان نوبت اول</v>
      </c>
      <c r="F638" s="122" t="s">
        <v>53</v>
      </c>
      <c r="G638" s="124" t="str">
        <f>مشخصات!$B$4</f>
        <v>1400-1401</v>
      </c>
      <c r="H638" s="104" t="s">
        <v>43</v>
      </c>
      <c r="I638" s="106" t="str">
        <f>مشخصات!$B$6</f>
        <v>هفتم</v>
      </c>
    </row>
    <row r="639" spans="1:9" ht="15" customHeight="1" thickBot="1">
      <c r="A639" s="108" t="str">
        <f>مشخصات!$B$1</f>
        <v>دبيرستان خدایی</v>
      </c>
      <c r="B639" s="109"/>
      <c r="C639" s="110"/>
      <c r="D639" s="120"/>
      <c r="E639" s="121"/>
      <c r="F639" s="123"/>
      <c r="G639" s="125"/>
      <c r="H639" s="105"/>
      <c r="I639" s="107"/>
    </row>
    <row r="640" spans="1:9" ht="15" customHeight="1" thickTop="1" thickBot="1">
      <c r="A640" s="13" t="s">
        <v>8</v>
      </c>
      <c r="B640" s="14" t="s">
        <v>51</v>
      </c>
      <c r="C640" s="15" t="s">
        <v>49</v>
      </c>
      <c r="D640" s="42" t="s">
        <v>9</v>
      </c>
      <c r="E640" s="111" t="str">
        <f>نمرات!$A$27</f>
        <v>شیخی-سبحان</v>
      </c>
      <c r="F640" s="112"/>
      <c r="G640" s="112"/>
      <c r="H640" s="43" t="s">
        <v>10</v>
      </c>
      <c r="I640" s="44">
        <f>مشخصات!$B$7</f>
        <v>801</v>
      </c>
    </row>
    <row r="641" spans="1:9" ht="15" customHeight="1" thickTop="1">
      <c r="A641" s="35" t="str">
        <f>نمرات!$B$1</f>
        <v>قرآن</v>
      </c>
      <c r="B641" s="47">
        <f>نمرات!$B$27</f>
        <v>17</v>
      </c>
      <c r="C641" s="29" t="str">
        <f>IF(B641&lt;10,"تجدید",IF(B641&lt;=12,"ضعیف",IF(B641&lt;=15,"متوسط",IF(B641&lt;=17,"خوب",IF(B641&lt;=19,"خیلی خوب",IF(B641&lt;=20,"عالی",""))))))</f>
        <v>خوب</v>
      </c>
      <c r="D641" s="41"/>
      <c r="E641" s="113"/>
      <c r="F641" s="114"/>
      <c r="G641" s="114"/>
      <c r="H641" s="114"/>
      <c r="I641" s="115"/>
    </row>
    <row r="642" spans="1:9" ht="15" customHeight="1">
      <c r="A642" s="36" t="str">
        <f>نمرات!$C$1</f>
        <v xml:space="preserve">معارف اسلامی </v>
      </c>
      <c r="B642" s="48">
        <f>نمرات!$C$27</f>
        <v>15</v>
      </c>
      <c r="C642" s="30" t="str">
        <f t="shared" ref="C642:C654" si="24">IF(B642&lt;10,"تجدید",IF(B642&lt;=12,"ضعیف",IF(B642&lt;=15,"متوسط",IF(B642&lt;=17,"خوب",IF(B642&lt;=19,"خیلی خوب",IF(B642&lt;=20,"عالی",""))))))</f>
        <v>متوسط</v>
      </c>
      <c r="D642" s="26"/>
      <c r="E642" s="16"/>
      <c r="F642" s="17"/>
      <c r="G642" s="16"/>
      <c r="H642" s="18"/>
      <c r="I642" s="19"/>
    </row>
    <row r="643" spans="1:9" ht="15" customHeight="1">
      <c r="A643" s="36" t="str">
        <f>نمرات!$D$1</f>
        <v>قرائت فارسی</v>
      </c>
      <c r="B643" s="48">
        <f>نمرات!$D$27</f>
        <v>17</v>
      </c>
      <c r="C643" s="30" t="str">
        <f t="shared" si="24"/>
        <v>خوب</v>
      </c>
      <c r="D643" s="26"/>
      <c r="E643" s="16"/>
      <c r="F643" s="16"/>
      <c r="G643" s="16"/>
      <c r="H643" s="18"/>
      <c r="I643" s="19"/>
    </row>
    <row r="644" spans="1:9" ht="15" customHeight="1">
      <c r="A644" s="36" t="str">
        <f>نمرات!$E$1</f>
        <v>املاء</v>
      </c>
      <c r="B644" s="48">
        <f>نمرات!$E$27</f>
        <v>17</v>
      </c>
      <c r="C644" s="30" t="str">
        <f t="shared" si="24"/>
        <v>خوب</v>
      </c>
      <c r="D644" s="26"/>
      <c r="E644" s="16"/>
      <c r="F644" s="16"/>
      <c r="G644" s="16"/>
      <c r="H644" s="18"/>
      <c r="I644" s="19"/>
    </row>
    <row r="645" spans="1:9" ht="15" customHeight="1">
      <c r="A645" s="36" t="str">
        <f>نمرات!$F$1</f>
        <v>انشاء</v>
      </c>
      <c r="B645" s="48">
        <f>نمرات!$F$27</f>
        <v>17</v>
      </c>
      <c r="C645" s="30" t="str">
        <f t="shared" si="24"/>
        <v>خوب</v>
      </c>
      <c r="D645" s="26"/>
      <c r="E645" s="16"/>
      <c r="F645" s="16"/>
      <c r="G645" s="16"/>
      <c r="H645" s="18"/>
      <c r="I645" s="19"/>
    </row>
    <row r="646" spans="1:9" ht="15" customHeight="1">
      <c r="A646" s="36" t="str">
        <f>نمرات!$G$1</f>
        <v>عربی</v>
      </c>
      <c r="B646" s="48">
        <f>نمرات!$G$27</f>
        <v>20</v>
      </c>
      <c r="C646" s="30" t="str">
        <f t="shared" si="24"/>
        <v>عالی</v>
      </c>
      <c r="D646" s="26"/>
      <c r="E646" s="16"/>
      <c r="F646" s="16"/>
      <c r="G646" s="16"/>
      <c r="H646" s="18"/>
      <c r="I646" s="19"/>
    </row>
    <row r="647" spans="1:9" ht="15" customHeight="1">
      <c r="A647" s="36" t="str">
        <f>نمرات!$H$1</f>
        <v>زبان انگلیسی</v>
      </c>
      <c r="B647" s="48">
        <f>نمرات!$H$27</f>
        <v>20</v>
      </c>
      <c r="C647" s="30" t="str">
        <f t="shared" si="24"/>
        <v>عالی</v>
      </c>
      <c r="D647" s="26"/>
      <c r="E647" s="16"/>
      <c r="F647" s="16"/>
      <c r="G647" s="16"/>
      <c r="H647" s="18"/>
      <c r="I647" s="19"/>
    </row>
    <row r="648" spans="1:9" ht="15" customHeight="1">
      <c r="A648" s="36" t="str">
        <f>نمرات!$I$1</f>
        <v>علوم تجربی</v>
      </c>
      <c r="B648" s="48">
        <f>نمرات!$I$27</f>
        <v>17</v>
      </c>
      <c r="C648" s="30" t="str">
        <f t="shared" si="24"/>
        <v>خوب</v>
      </c>
      <c r="D648" s="26"/>
      <c r="E648" s="16"/>
      <c r="F648" s="16"/>
      <c r="G648" s="16"/>
      <c r="H648" s="18"/>
      <c r="I648" s="19"/>
    </row>
    <row r="649" spans="1:9" ht="15" customHeight="1">
      <c r="A649" s="36" t="str">
        <f>نمرات!$J$1</f>
        <v>ریاضی</v>
      </c>
      <c r="B649" s="48">
        <f>نمرات!$J$27</f>
        <v>11</v>
      </c>
      <c r="C649" s="30" t="str">
        <f t="shared" si="24"/>
        <v>ضعیف</v>
      </c>
      <c r="D649" s="26"/>
      <c r="E649" s="16"/>
      <c r="F649" s="16"/>
      <c r="G649" s="16"/>
      <c r="H649" s="18"/>
      <c r="I649" s="19"/>
    </row>
    <row r="650" spans="1:9" ht="15" customHeight="1">
      <c r="A650" s="36" t="str">
        <f>نمرات!$K$1</f>
        <v>تربیت بدنی</v>
      </c>
      <c r="B650" s="48">
        <f>نمرات!$K$27</f>
        <v>20</v>
      </c>
      <c r="C650" s="30" t="str">
        <f t="shared" si="24"/>
        <v>عالی</v>
      </c>
      <c r="D650" s="26"/>
      <c r="E650" s="16"/>
      <c r="F650" s="16"/>
      <c r="G650" s="16"/>
      <c r="H650" s="18"/>
      <c r="I650" s="19"/>
    </row>
    <row r="651" spans="1:9" ht="15" customHeight="1" thickBot="1">
      <c r="A651" s="36" t="str">
        <f>نمرات!$L$1</f>
        <v>مطالعات</v>
      </c>
      <c r="B651" s="48">
        <f>نمرات!$L$27</f>
        <v>12</v>
      </c>
      <c r="C651" s="30" t="str">
        <f t="shared" si="24"/>
        <v>ضعیف</v>
      </c>
      <c r="D651" s="26"/>
      <c r="E651" s="16"/>
      <c r="F651" s="16"/>
      <c r="G651" s="16"/>
      <c r="H651" s="18"/>
      <c r="I651" s="19"/>
    </row>
    <row r="652" spans="1:9" ht="15" customHeight="1" thickTop="1" thickBot="1">
      <c r="A652" s="36" t="str">
        <f>نمرات!$M$1</f>
        <v>فرهنگ و هنر</v>
      </c>
      <c r="B652" s="48">
        <f>نمرات!$M$27</f>
        <v>17</v>
      </c>
      <c r="C652" s="30" t="str">
        <f t="shared" si="24"/>
        <v>خوب</v>
      </c>
      <c r="D652" s="27" t="s">
        <v>50</v>
      </c>
      <c r="E652" s="25"/>
      <c r="F652" s="22"/>
      <c r="G652" s="22"/>
      <c r="H652" s="23"/>
      <c r="I652" s="24"/>
    </row>
    <row r="653" spans="1:9" ht="15" customHeight="1">
      <c r="A653" s="36" t="str">
        <f>نمرات!$N$1</f>
        <v>کار و فناوری</v>
      </c>
      <c r="B653" s="48">
        <f>نمرات!$N$27</f>
        <v>19</v>
      </c>
      <c r="C653" s="30" t="str">
        <f t="shared" si="24"/>
        <v>خیلی خوب</v>
      </c>
      <c r="D653" s="26"/>
      <c r="I653" s="6"/>
    </row>
    <row r="654" spans="1:9" ht="15" customHeight="1">
      <c r="A654" s="36" t="str">
        <f>نمرات!$O$1</f>
        <v>تفکر</v>
      </c>
      <c r="B654" s="48">
        <f>نمرات!$O$27</f>
        <v>20</v>
      </c>
      <c r="C654" s="30" t="str">
        <f t="shared" si="24"/>
        <v>عالی</v>
      </c>
      <c r="D654" s="26"/>
      <c r="E654" s="16"/>
      <c r="F654" s="16"/>
      <c r="G654" s="16"/>
      <c r="H654" s="18"/>
      <c r="I654" s="19"/>
    </row>
    <row r="655" spans="1:9" ht="15" customHeight="1" thickBot="1">
      <c r="A655" s="37" t="str">
        <f>نمرات!$P$1</f>
        <v>انضباط</v>
      </c>
      <c r="B655" s="49">
        <f>نمرات!$P$27</f>
        <v>20</v>
      </c>
      <c r="C655" s="31" t="str">
        <f>IF(B655&lt;10,"نیاز به مشاوره",IF(B655&lt;=12,"ضعیف",IF(B655&lt;=15,"متوسط",IF(B655&lt;=17,"خوب",IF(B655&lt;=19,"خیلی خوب",IF(B655&lt;=20,"عالی",""))))))</f>
        <v>عالی</v>
      </c>
      <c r="D655" s="26"/>
      <c r="E655" s="16"/>
      <c r="F655" s="16"/>
      <c r="G655" s="16"/>
      <c r="H655" s="18"/>
      <c r="I655" s="19"/>
    </row>
    <row r="656" spans="1:9" ht="15" customHeight="1" thickTop="1" thickBot="1">
      <c r="A656" s="20" t="s">
        <v>6</v>
      </c>
      <c r="B656" s="40">
        <f>SUM(B641:B654)</f>
        <v>239</v>
      </c>
      <c r="C656" s="21"/>
      <c r="D656" s="38" t="s">
        <v>19</v>
      </c>
      <c r="E656" s="39">
        <f>ROUND(AVERAGE(B641:B654),2)</f>
        <v>17.07</v>
      </c>
      <c r="F656" s="28"/>
      <c r="G656" s="12" t="s">
        <v>54</v>
      </c>
      <c r="H656" s="12" t="s">
        <v>11</v>
      </c>
      <c r="I656" s="46">
        <f>نمرات!$U$27</f>
        <v>11</v>
      </c>
    </row>
    <row r="657" spans="1:9" ht="15" customHeight="1" thickBot="1">
      <c r="A657" s="45" t="s">
        <v>52</v>
      </c>
      <c r="B657" s="89"/>
      <c r="C657" s="89"/>
      <c r="D657" s="89"/>
      <c r="E657" s="89"/>
      <c r="F657" s="89"/>
      <c r="G657" s="89"/>
      <c r="H657" s="94"/>
      <c r="I657" s="95"/>
    </row>
    <row r="658" spans="1:9" ht="15" customHeight="1">
      <c r="A658" s="96" t="str">
        <f>مشخصات!$B$8</f>
        <v>سلامتی و موفقیت شما آرزوی ماست</v>
      </c>
      <c r="B658" s="97"/>
      <c r="C658" s="97"/>
      <c r="D658" s="97"/>
      <c r="E658" s="97"/>
      <c r="F658" s="97"/>
      <c r="G658" s="97"/>
      <c r="H658" s="97"/>
      <c r="I658" s="98"/>
    </row>
    <row r="659" spans="1:9" ht="15" customHeight="1" thickBot="1">
      <c r="A659" s="99"/>
      <c r="B659" s="100"/>
      <c r="C659" s="100"/>
      <c r="D659" s="100"/>
      <c r="E659" s="100"/>
      <c r="F659" s="100"/>
      <c r="G659" s="100"/>
      <c r="H659" s="100"/>
      <c r="I659" s="101"/>
    </row>
    <row r="660" spans="1:9" ht="15" customHeight="1" thickTop="1">
      <c r="A660" s="90"/>
      <c r="B660" s="90"/>
      <c r="C660" s="90"/>
      <c r="D660" s="90"/>
      <c r="E660" s="90"/>
      <c r="F660" s="90"/>
      <c r="G660" s="90"/>
      <c r="H660" s="102"/>
      <c r="I660" s="103"/>
    </row>
    <row r="661" spans="1:9" ht="15" customHeight="1">
      <c r="A661" s="90"/>
      <c r="B661" s="90"/>
      <c r="C661" s="90"/>
      <c r="D661" s="90"/>
      <c r="E661" s="90"/>
      <c r="F661" s="90"/>
      <c r="G661" s="90"/>
      <c r="H661" s="91"/>
      <c r="I661" s="92"/>
    </row>
    <row r="662" spans="1:9" ht="15" customHeight="1">
      <c r="A662" s="88"/>
      <c r="B662" s="88"/>
      <c r="C662" s="88"/>
      <c r="D662" s="88"/>
      <c r="E662" s="88"/>
      <c r="F662" s="88"/>
      <c r="G662" s="88"/>
      <c r="H662" s="88"/>
      <c r="I662" s="88"/>
    </row>
    <row r="663" spans="1:9" ht="15" customHeight="1">
      <c r="B663" s="2"/>
      <c r="C663" s="2"/>
      <c r="D663" s="2"/>
    </row>
    <row r="664" spans="1:9" ht="15" customHeight="1">
      <c r="B664" s="2"/>
      <c r="C664" s="2"/>
      <c r="D664" s="2"/>
      <c r="H664" s="2"/>
      <c r="I664" s="2"/>
    </row>
    <row r="665" spans="1:9" ht="15" customHeight="1" thickBot="1">
      <c r="B665" s="2"/>
      <c r="C665" s="2"/>
      <c r="D665" s="2"/>
      <c r="H665" s="2"/>
      <c r="I665" s="2"/>
    </row>
    <row r="666" spans="1:9" ht="15" customHeight="1" thickTop="1">
      <c r="A666" s="116" t="str">
        <f>مشخصات!$B$2</f>
        <v>ناحیه 2</v>
      </c>
      <c r="B666" s="117"/>
      <c r="C666" s="118"/>
      <c r="D666" s="119" t="s">
        <v>44</v>
      </c>
      <c r="E666" s="104" t="str">
        <f>مشخصات!$B$3</f>
        <v>میان نوبت اول</v>
      </c>
      <c r="F666" s="122" t="s">
        <v>53</v>
      </c>
      <c r="G666" s="124" t="str">
        <f>مشخصات!$B$4</f>
        <v>1400-1401</v>
      </c>
      <c r="H666" s="104" t="s">
        <v>43</v>
      </c>
      <c r="I666" s="106" t="str">
        <f>مشخصات!$B$6</f>
        <v>هفتم</v>
      </c>
    </row>
    <row r="667" spans="1:9" ht="15" customHeight="1" thickBot="1">
      <c r="A667" s="108" t="str">
        <f>مشخصات!$B$1</f>
        <v>دبيرستان خدایی</v>
      </c>
      <c r="B667" s="109"/>
      <c r="C667" s="110"/>
      <c r="D667" s="120"/>
      <c r="E667" s="121"/>
      <c r="F667" s="123"/>
      <c r="G667" s="125"/>
      <c r="H667" s="105"/>
      <c r="I667" s="107"/>
    </row>
    <row r="668" spans="1:9" ht="15" customHeight="1" thickTop="1" thickBot="1">
      <c r="A668" s="13" t="s">
        <v>8</v>
      </c>
      <c r="B668" s="14" t="s">
        <v>51</v>
      </c>
      <c r="C668" s="15" t="s">
        <v>49</v>
      </c>
      <c r="D668" s="42" t="s">
        <v>9</v>
      </c>
      <c r="E668" s="111" t="str">
        <f>نمرات!$A$28</f>
        <v>ظفری-محمدحسین</v>
      </c>
      <c r="F668" s="112"/>
      <c r="G668" s="112"/>
      <c r="H668" s="43" t="s">
        <v>10</v>
      </c>
      <c r="I668" s="44">
        <f>مشخصات!$B$7</f>
        <v>801</v>
      </c>
    </row>
    <row r="669" spans="1:9" ht="15" customHeight="1" thickTop="1">
      <c r="A669" s="35" t="str">
        <f>نمرات!$B$1</f>
        <v>قرآن</v>
      </c>
      <c r="B669" s="47">
        <f>نمرات!$B$28</f>
        <v>17</v>
      </c>
      <c r="C669" s="29" t="str">
        <f>IF(B669&lt;10,"تجدید",IF(B669&lt;=12,"ضعیف",IF(B669&lt;=15,"متوسط",IF(B669&lt;=17,"خوب",IF(B669&lt;=19,"خیلی خوب",IF(B669&lt;=20,"عالی",""))))))</f>
        <v>خوب</v>
      </c>
      <c r="D669" s="41"/>
      <c r="E669" s="113"/>
      <c r="F669" s="114"/>
      <c r="G669" s="114"/>
      <c r="H669" s="114"/>
      <c r="I669" s="115"/>
    </row>
    <row r="670" spans="1:9" ht="15" customHeight="1">
      <c r="A670" s="36" t="str">
        <f>نمرات!$C$1</f>
        <v xml:space="preserve">معارف اسلامی </v>
      </c>
      <c r="B670" s="48">
        <f>نمرات!$C$28</f>
        <v>17</v>
      </c>
      <c r="C670" s="30" t="str">
        <f t="shared" ref="C670:C682" si="25">IF(B670&lt;10,"تجدید",IF(B670&lt;=12,"ضعیف",IF(B670&lt;=15,"متوسط",IF(B670&lt;=17,"خوب",IF(B670&lt;=19,"خیلی خوب",IF(B670&lt;=20,"عالی",""))))))</f>
        <v>خوب</v>
      </c>
      <c r="D670" s="26"/>
      <c r="E670" s="16"/>
      <c r="F670" s="17"/>
      <c r="G670" s="16"/>
      <c r="H670" s="18"/>
      <c r="I670" s="19"/>
    </row>
    <row r="671" spans="1:9" ht="15" customHeight="1">
      <c r="A671" s="36" t="str">
        <f>نمرات!$D$1</f>
        <v>قرائت فارسی</v>
      </c>
      <c r="B671" s="48">
        <f>نمرات!$D$28</f>
        <v>17</v>
      </c>
      <c r="C671" s="30" t="str">
        <f t="shared" si="25"/>
        <v>خوب</v>
      </c>
      <c r="D671" s="26"/>
      <c r="E671" s="16"/>
      <c r="F671" s="16"/>
      <c r="G671" s="16"/>
      <c r="H671" s="18"/>
      <c r="I671" s="19"/>
    </row>
    <row r="672" spans="1:9" ht="15" customHeight="1">
      <c r="A672" s="36" t="str">
        <f>نمرات!$E$1</f>
        <v>املاء</v>
      </c>
      <c r="B672" s="48">
        <f>نمرات!$E$28</f>
        <v>17</v>
      </c>
      <c r="C672" s="30" t="str">
        <f t="shared" si="25"/>
        <v>خوب</v>
      </c>
      <c r="D672" s="26"/>
      <c r="E672" s="16"/>
      <c r="F672" s="16"/>
      <c r="G672" s="16"/>
      <c r="H672" s="18"/>
      <c r="I672" s="19"/>
    </row>
    <row r="673" spans="1:9" ht="15" customHeight="1">
      <c r="A673" s="36" t="str">
        <f>نمرات!$F$1</f>
        <v>انشاء</v>
      </c>
      <c r="B673" s="48">
        <f>نمرات!$F$28</f>
        <v>17</v>
      </c>
      <c r="C673" s="30" t="str">
        <f t="shared" si="25"/>
        <v>خوب</v>
      </c>
      <c r="D673" s="26"/>
      <c r="E673" s="16"/>
      <c r="F673" s="16"/>
      <c r="G673" s="16"/>
      <c r="H673" s="18"/>
      <c r="I673" s="19"/>
    </row>
    <row r="674" spans="1:9" ht="15" customHeight="1">
      <c r="A674" s="36" t="str">
        <f>نمرات!$G$1</f>
        <v>عربی</v>
      </c>
      <c r="B674" s="48">
        <f>نمرات!$G$28</f>
        <v>18</v>
      </c>
      <c r="C674" s="30" t="str">
        <f t="shared" si="25"/>
        <v>خیلی خوب</v>
      </c>
      <c r="D674" s="26"/>
      <c r="E674" s="16"/>
      <c r="F674" s="16"/>
      <c r="G674" s="16"/>
      <c r="H674" s="18"/>
      <c r="I674" s="19"/>
    </row>
    <row r="675" spans="1:9" ht="15" customHeight="1">
      <c r="A675" s="36" t="str">
        <f>نمرات!$H$1</f>
        <v>زبان انگلیسی</v>
      </c>
      <c r="B675" s="48">
        <f>نمرات!$H$28</f>
        <v>18</v>
      </c>
      <c r="C675" s="30" t="str">
        <f t="shared" si="25"/>
        <v>خیلی خوب</v>
      </c>
      <c r="D675" s="26"/>
      <c r="E675" s="16"/>
      <c r="F675" s="16"/>
      <c r="G675" s="16"/>
      <c r="H675" s="18"/>
      <c r="I675" s="19"/>
    </row>
    <row r="676" spans="1:9" ht="15" customHeight="1">
      <c r="A676" s="36" t="str">
        <f>نمرات!$I$1</f>
        <v>علوم تجربی</v>
      </c>
      <c r="B676" s="48">
        <f>نمرات!$I$28</f>
        <v>18</v>
      </c>
      <c r="C676" s="30" t="str">
        <f t="shared" si="25"/>
        <v>خیلی خوب</v>
      </c>
      <c r="D676" s="26"/>
      <c r="E676" s="16"/>
      <c r="F676" s="16"/>
      <c r="G676" s="16"/>
      <c r="H676" s="18"/>
      <c r="I676" s="19"/>
    </row>
    <row r="677" spans="1:9" ht="15" customHeight="1">
      <c r="A677" s="36" t="str">
        <f>نمرات!$J$1</f>
        <v>ریاضی</v>
      </c>
      <c r="B677" s="48">
        <f>نمرات!$J$28</f>
        <v>11</v>
      </c>
      <c r="C677" s="30" t="str">
        <f t="shared" si="25"/>
        <v>ضعیف</v>
      </c>
      <c r="D677" s="26"/>
      <c r="E677" s="16"/>
      <c r="F677" s="16"/>
      <c r="G677" s="16"/>
      <c r="H677" s="18"/>
      <c r="I677" s="19"/>
    </row>
    <row r="678" spans="1:9" ht="15" customHeight="1">
      <c r="A678" s="36" t="str">
        <f>نمرات!$K$1</f>
        <v>تربیت بدنی</v>
      </c>
      <c r="B678" s="48">
        <f>نمرات!$K$28</f>
        <v>20</v>
      </c>
      <c r="C678" s="30" t="str">
        <f t="shared" si="25"/>
        <v>عالی</v>
      </c>
      <c r="D678" s="26"/>
      <c r="E678" s="16"/>
      <c r="F678" s="16"/>
      <c r="G678" s="16"/>
      <c r="H678" s="18"/>
      <c r="I678" s="19"/>
    </row>
    <row r="679" spans="1:9" ht="15" customHeight="1" thickBot="1">
      <c r="A679" s="36" t="str">
        <f>نمرات!$L$1</f>
        <v>مطالعات</v>
      </c>
      <c r="B679" s="48">
        <f>نمرات!$L$28</f>
        <v>15</v>
      </c>
      <c r="C679" s="30" t="str">
        <f t="shared" si="25"/>
        <v>متوسط</v>
      </c>
      <c r="D679" s="26"/>
      <c r="E679" s="16"/>
      <c r="F679" s="16"/>
      <c r="G679" s="16"/>
      <c r="H679" s="18"/>
      <c r="I679" s="19"/>
    </row>
    <row r="680" spans="1:9" ht="15" customHeight="1" thickTop="1" thickBot="1">
      <c r="A680" s="36" t="str">
        <f>نمرات!$M$1</f>
        <v>فرهنگ و هنر</v>
      </c>
      <c r="B680" s="48">
        <f>نمرات!$M$28</f>
        <v>17</v>
      </c>
      <c r="C680" s="30" t="str">
        <f t="shared" si="25"/>
        <v>خوب</v>
      </c>
      <c r="D680" s="27" t="s">
        <v>50</v>
      </c>
      <c r="E680" s="25"/>
      <c r="F680" s="22"/>
      <c r="G680" s="22"/>
      <c r="H680" s="23"/>
      <c r="I680" s="24"/>
    </row>
    <row r="681" spans="1:9" ht="15" customHeight="1">
      <c r="A681" s="36" t="str">
        <f>نمرات!$N$1</f>
        <v>کار و فناوری</v>
      </c>
      <c r="B681" s="48">
        <f>نمرات!$N$28</f>
        <v>20</v>
      </c>
      <c r="C681" s="30" t="str">
        <f t="shared" si="25"/>
        <v>عالی</v>
      </c>
      <c r="D681" s="26"/>
      <c r="I681" s="6"/>
    </row>
    <row r="682" spans="1:9" ht="15" customHeight="1">
      <c r="A682" s="36" t="str">
        <f>نمرات!$O$1</f>
        <v>تفکر</v>
      </c>
      <c r="B682" s="48">
        <f>نمرات!$O$28</f>
        <v>20</v>
      </c>
      <c r="C682" s="30" t="str">
        <f t="shared" si="25"/>
        <v>عالی</v>
      </c>
      <c r="D682" s="26"/>
      <c r="E682" s="16"/>
      <c r="F682" s="16"/>
      <c r="G682" s="16"/>
      <c r="H682" s="18"/>
      <c r="I682" s="19"/>
    </row>
    <row r="683" spans="1:9" ht="15" customHeight="1" thickBot="1">
      <c r="A683" s="37" t="str">
        <f>نمرات!$P$1</f>
        <v>انضباط</v>
      </c>
      <c r="B683" s="49">
        <f>نمرات!$P$28</f>
        <v>20</v>
      </c>
      <c r="C683" s="31" t="str">
        <f>IF(B683&lt;10,"نیاز به مشاوره",IF(B683&lt;=12,"ضعیف",IF(B683&lt;=15,"متوسط",IF(B683&lt;=17,"خوب",IF(B683&lt;=19,"خیلی خوب",IF(B683&lt;=20,"عالی",""))))))</f>
        <v>عالی</v>
      </c>
      <c r="D683" s="26"/>
      <c r="E683" s="16"/>
      <c r="F683" s="16"/>
      <c r="G683" s="16"/>
      <c r="H683" s="18"/>
      <c r="I683" s="19"/>
    </row>
    <row r="684" spans="1:9" ht="15" customHeight="1" thickTop="1" thickBot="1">
      <c r="A684" s="20" t="s">
        <v>6</v>
      </c>
      <c r="B684" s="40">
        <f>SUM(B669:B682)</f>
        <v>242</v>
      </c>
      <c r="C684" s="21"/>
      <c r="D684" s="38" t="s">
        <v>19</v>
      </c>
      <c r="E684" s="39">
        <f>ROUND(AVERAGE(B669:B682),2)</f>
        <v>17.29</v>
      </c>
      <c r="F684" s="28"/>
      <c r="G684" s="12" t="s">
        <v>54</v>
      </c>
      <c r="H684" s="12" t="s">
        <v>11</v>
      </c>
      <c r="I684" s="46">
        <f>نمرات!$U$28</f>
        <v>9</v>
      </c>
    </row>
    <row r="685" spans="1:9" ht="15" customHeight="1" thickBot="1">
      <c r="A685" s="45" t="s">
        <v>52</v>
      </c>
      <c r="B685" s="89"/>
      <c r="C685" s="89"/>
      <c r="D685" s="89"/>
      <c r="E685" s="89"/>
      <c r="F685" s="89"/>
      <c r="G685" s="89"/>
      <c r="H685" s="94"/>
      <c r="I685" s="95"/>
    </row>
    <row r="686" spans="1:9" ht="15" customHeight="1">
      <c r="A686" s="96" t="str">
        <f>مشخصات!$B$8</f>
        <v>سلامتی و موفقیت شما آرزوی ماست</v>
      </c>
      <c r="B686" s="97"/>
      <c r="C686" s="97"/>
      <c r="D686" s="97"/>
      <c r="E686" s="97"/>
      <c r="F686" s="97"/>
      <c r="G686" s="97"/>
      <c r="H686" s="97"/>
      <c r="I686" s="98"/>
    </row>
    <row r="687" spans="1:9" ht="15" customHeight="1" thickBot="1">
      <c r="A687" s="99"/>
      <c r="B687" s="100"/>
      <c r="C687" s="100"/>
      <c r="D687" s="100"/>
      <c r="E687" s="100"/>
      <c r="F687" s="100"/>
      <c r="G687" s="100"/>
      <c r="H687" s="100"/>
      <c r="I687" s="101"/>
    </row>
    <row r="688" spans="1:9" ht="15" customHeight="1" thickTop="1">
      <c r="A688" s="90"/>
      <c r="B688" s="90"/>
      <c r="C688" s="90"/>
      <c r="D688" s="90"/>
      <c r="E688" s="90"/>
      <c r="F688" s="90"/>
      <c r="G688" s="90"/>
      <c r="H688" s="102"/>
      <c r="I688" s="103"/>
    </row>
    <row r="689" spans="1:9" ht="15" customHeight="1">
      <c r="B689" s="2"/>
      <c r="C689" s="2"/>
      <c r="D689" s="2"/>
      <c r="H689" s="2"/>
      <c r="I689" s="2"/>
    </row>
    <row r="690" spans="1:9" ht="15" customHeight="1" thickBot="1"/>
    <row r="691" spans="1:9" ht="15" customHeight="1" thickTop="1">
      <c r="A691" s="116" t="str">
        <f>مشخصات!$B$2</f>
        <v>ناحیه 2</v>
      </c>
      <c r="B691" s="117"/>
      <c r="C691" s="118"/>
      <c r="D691" s="119" t="s">
        <v>44</v>
      </c>
      <c r="E691" s="104" t="str">
        <f>مشخصات!$B$3</f>
        <v>میان نوبت اول</v>
      </c>
      <c r="F691" s="122" t="s">
        <v>53</v>
      </c>
      <c r="G691" s="124" t="str">
        <f>مشخصات!$B$4</f>
        <v>1400-1401</v>
      </c>
      <c r="H691" s="104" t="s">
        <v>43</v>
      </c>
      <c r="I691" s="106" t="str">
        <f>مشخصات!$B$6</f>
        <v>هفتم</v>
      </c>
    </row>
    <row r="692" spans="1:9" ht="15" customHeight="1" thickBot="1">
      <c r="A692" s="108" t="str">
        <f>مشخصات!$B$1</f>
        <v>دبيرستان خدایی</v>
      </c>
      <c r="B692" s="109"/>
      <c r="C692" s="110"/>
      <c r="D692" s="120"/>
      <c r="E692" s="121"/>
      <c r="F692" s="123"/>
      <c r="G692" s="125"/>
      <c r="H692" s="105"/>
      <c r="I692" s="107"/>
    </row>
    <row r="693" spans="1:9" ht="15" customHeight="1" thickTop="1" thickBot="1">
      <c r="A693" s="13" t="s">
        <v>8</v>
      </c>
      <c r="B693" s="14" t="s">
        <v>51</v>
      </c>
      <c r="C693" s="15" t="s">
        <v>49</v>
      </c>
      <c r="D693" s="42" t="s">
        <v>9</v>
      </c>
      <c r="E693" s="111" t="str">
        <f>نمرات!$A$29</f>
        <v>عامری هفتادری-ایلیا</v>
      </c>
      <c r="F693" s="112"/>
      <c r="G693" s="112"/>
      <c r="H693" s="43" t="s">
        <v>10</v>
      </c>
      <c r="I693" s="44">
        <f>مشخصات!$B$7</f>
        <v>801</v>
      </c>
    </row>
    <row r="694" spans="1:9" ht="15" customHeight="1" thickTop="1">
      <c r="A694" s="35" t="str">
        <f>نمرات!$B$1</f>
        <v>قرآن</v>
      </c>
      <c r="B694" s="47">
        <f>نمرات!$B$29</f>
        <v>18</v>
      </c>
      <c r="C694" s="29" t="str">
        <f>IF(B694&lt;10,"تجدید",IF(B694&lt;=12,"ضعیف",IF(B694&lt;=15,"متوسط",IF(B694&lt;=17,"خوب",IF(B694&lt;=19,"خیلی خوب",IF(B694&lt;=20,"عالی",""))))))</f>
        <v>خیلی خوب</v>
      </c>
      <c r="D694" s="41"/>
      <c r="E694" s="113"/>
      <c r="F694" s="114"/>
      <c r="G694" s="114"/>
      <c r="H694" s="114"/>
      <c r="I694" s="115"/>
    </row>
    <row r="695" spans="1:9" ht="15" customHeight="1">
      <c r="A695" s="36" t="str">
        <f>نمرات!$C$1</f>
        <v xml:space="preserve">معارف اسلامی </v>
      </c>
      <c r="B695" s="48">
        <f>نمرات!$C$29</f>
        <v>18</v>
      </c>
      <c r="C695" s="30" t="str">
        <f t="shared" ref="C695:C707" si="26">IF(B695&lt;10,"تجدید",IF(B695&lt;=12,"ضعیف",IF(B695&lt;=15,"متوسط",IF(B695&lt;=17,"خوب",IF(B695&lt;=19,"خیلی خوب",IF(B695&lt;=20,"عالی",""))))))</f>
        <v>خیلی خوب</v>
      </c>
      <c r="D695" s="26"/>
      <c r="E695" s="16"/>
      <c r="F695" s="17"/>
      <c r="G695" s="16"/>
      <c r="H695" s="18"/>
      <c r="I695" s="19"/>
    </row>
    <row r="696" spans="1:9" ht="15" customHeight="1">
      <c r="A696" s="36" t="str">
        <f>نمرات!$D$1</f>
        <v>قرائت فارسی</v>
      </c>
      <c r="B696" s="48">
        <f>نمرات!$D$29</f>
        <v>18</v>
      </c>
      <c r="C696" s="30" t="str">
        <f t="shared" si="26"/>
        <v>خیلی خوب</v>
      </c>
      <c r="D696" s="26"/>
      <c r="E696" s="16"/>
      <c r="F696" s="16"/>
      <c r="G696" s="16"/>
      <c r="H696" s="18"/>
      <c r="I696" s="19"/>
    </row>
    <row r="697" spans="1:9" ht="15" customHeight="1">
      <c r="A697" s="36" t="str">
        <f>نمرات!$E$1</f>
        <v>املاء</v>
      </c>
      <c r="B697" s="48">
        <f>نمرات!$E$29</f>
        <v>18</v>
      </c>
      <c r="C697" s="30" t="str">
        <f t="shared" si="26"/>
        <v>خیلی خوب</v>
      </c>
      <c r="D697" s="26"/>
      <c r="E697" s="16"/>
      <c r="F697" s="16"/>
      <c r="G697" s="16"/>
      <c r="H697" s="18"/>
      <c r="I697" s="19"/>
    </row>
    <row r="698" spans="1:9" ht="15" customHeight="1">
      <c r="A698" s="36" t="str">
        <f>نمرات!$F$1</f>
        <v>انشاء</v>
      </c>
      <c r="B698" s="48">
        <f>نمرات!$F$29</f>
        <v>18</v>
      </c>
      <c r="C698" s="30" t="str">
        <f t="shared" si="26"/>
        <v>خیلی خوب</v>
      </c>
      <c r="D698" s="26"/>
      <c r="E698" s="16"/>
      <c r="F698" s="16"/>
      <c r="G698" s="16"/>
      <c r="H698" s="18"/>
      <c r="I698" s="19"/>
    </row>
    <row r="699" spans="1:9" ht="15" customHeight="1">
      <c r="A699" s="36" t="str">
        <f>نمرات!$G$1</f>
        <v>عربی</v>
      </c>
      <c r="B699" s="48">
        <f>نمرات!$G$29</f>
        <v>18</v>
      </c>
      <c r="C699" s="30" t="str">
        <f t="shared" si="26"/>
        <v>خیلی خوب</v>
      </c>
      <c r="D699" s="26"/>
      <c r="E699" s="16"/>
      <c r="F699" s="16"/>
      <c r="G699" s="16"/>
      <c r="H699" s="18"/>
      <c r="I699" s="19"/>
    </row>
    <row r="700" spans="1:9" ht="15" customHeight="1">
      <c r="A700" s="36" t="str">
        <f>نمرات!$H$1</f>
        <v>زبان انگلیسی</v>
      </c>
      <c r="B700" s="48">
        <f>نمرات!$H$29</f>
        <v>20</v>
      </c>
      <c r="C700" s="30" t="str">
        <f t="shared" si="26"/>
        <v>عالی</v>
      </c>
      <c r="D700" s="26"/>
      <c r="E700" s="16"/>
      <c r="F700" s="16"/>
      <c r="G700" s="16"/>
      <c r="H700" s="18"/>
      <c r="I700" s="19"/>
    </row>
    <row r="701" spans="1:9" ht="15" customHeight="1">
      <c r="A701" s="36" t="str">
        <f>نمرات!$I$1</f>
        <v>علوم تجربی</v>
      </c>
      <c r="B701" s="48">
        <f>نمرات!$I$29</f>
        <v>18</v>
      </c>
      <c r="C701" s="30" t="str">
        <f t="shared" si="26"/>
        <v>خیلی خوب</v>
      </c>
      <c r="D701" s="26"/>
      <c r="E701" s="16"/>
      <c r="F701" s="16"/>
      <c r="G701" s="16"/>
      <c r="H701" s="18"/>
      <c r="I701" s="19"/>
    </row>
    <row r="702" spans="1:9" ht="15" customHeight="1">
      <c r="A702" s="36" t="str">
        <f>نمرات!$J$1</f>
        <v>ریاضی</v>
      </c>
      <c r="B702" s="48">
        <f>نمرات!$J$29</f>
        <v>15</v>
      </c>
      <c r="C702" s="30" t="str">
        <f t="shared" si="26"/>
        <v>متوسط</v>
      </c>
      <c r="D702" s="26"/>
      <c r="E702" s="16"/>
      <c r="F702" s="16"/>
      <c r="G702" s="16"/>
      <c r="H702" s="18"/>
      <c r="I702" s="19"/>
    </row>
    <row r="703" spans="1:9" ht="15" customHeight="1">
      <c r="A703" s="36" t="str">
        <f>نمرات!$K$1</f>
        <v>تربیت بدنی</v>
      </c>
      <c r="B703" s="48">
        <f>نمرات!$K$29</f>
        <v>20</v>
      </c>
      <c r="C703" s="30" t="str">
        <f t="shared" si="26"/>
        <v>عالی</v>
      </c>
      <c r="D703" s="26"/>
      <c r="E703" s="16"/>
      <c r="F703" s="16"/>
      <c r="G703" s="16"/>
      <c r="H703" s="18"/>
      <c r="I703" s="19"/>
    </row>
    <row r="704" spans="1:9" ht="15" customHeight="1" thickBot="1">
      <c r="A704" s="36" t="str">
        <f>نمرات!$L$1</f>
        <v>مطالعات</v>
      </c>
      <c r="B704" s="48">
        <f>نمرات!$L$29</f>
        <v>14</v>
      </c>
      <c r="C704" s="30" t="str">
        <f t="shared" si="26"/>
        <v>متوسط</v>
      </c>
      <c r="D704" s="26"/>
      <c r="E704" s="16"/>
      <c r="F704" s="16"/>
      <c r="G704" s="16"/>
      <c r="H704" s="18"/>
      <c r="I704" s="19"/>
    </row>
    <row r="705" spans="1:9" ht="15" customHeight="1" thickTop="1" thickBot="1">
      <c r="A705" s="36" t="str">
        <f>نمرات!$M$1</f>
        <v>فرهنگ و هنر</v>
      </c>
      <c r="B705" s="48">
        <f>نمرات!$M$29</f>
        <v>17</v>
      </c>
      <c r="C705" s="30" t="str">
        <f t="shared" si="26"/>
        <v>خوب</v>
      </c>
      <c r="D705" s="27" t="s">
        <v>50</v>
      </c>
      <c r="E705" s="25"/>
      <c r="F705" s="22"/>
      <c r="G705" s="22"/>
      <c r="H705" s="23"/>
      <c r="I705" s="24"/>
    </row>
    <row r="706" spans="1:9" ht="15" customHeight="1">
      <c r="A706" s="36" t="str">
        <f>نمرات!$N$1</f>
        <v>کار و فناوری</v>
      </c>
      <c r="B706" s="48">
        <f>نمرات!$N$29</f>
        <v>20</v>
      </c>
      <c r="C706" s="30" t="str">
        <f t="shared" si="26"/>
        <v>عالی</v>
      </c>
      <c r="D706" s="26"/>
      <c r="I706" s="6"/>
    </row>
    <row r="707" spans="1:9" ht="15" customHeight="1">
      <c r="A707" s="36" t="str">
        <f>نمرات!$O$1</f>
        <v>تفکر</v>
      </c>
      <c r="B707" s="48">
        <f>نمرات!$O$29</f>
        <v>20</v>
      </c>
      <c r="C707" s="30" t="str">
        <f t="shared" si="26"/>
        <v>عالی</v>
      </c>
      <c r="D707" s="26"/>
      <c r="E707" s="16"/>
      <c r="F707" s="16"/>
      <c r="G707" s="16"/>
      <c r="H707" s="18"/>
      <c r="I707" s="19"/>
    </row>
    <row r="708" spans="1:9" ht="15" customHeight="1" thickBot="1">
      <c r="A708" s="37" t="str">
        <f>نمرات!$P$1</f>
        <v>انضباط</v>
      </c>
      <c r="B708" s="49">
        <f>نمرات!$P$29</f>
        <v>20</v>
      </c>
      <c r="C708" s="31" t="str">
        <f>IF(B708&lt;10,"نیاز به مشاوره",IF(B708&lt;=12,"ضعیف",IF(B708&lt;=15,"متوسط",IF(B708&lt;=17,"خوب",IF(B708&lt;=19,"خیلی خوب",IF(B708&lt;=20,"عالی",""))))))</f>
        <v>عالی</v>
      </c>
      <c r="D708" s="26"/>
      <c r="E708" s="16"/>
      <c r="F708" s="16"/>
      <c r="G708" s="16"/>
      <c r="H708" s="18"/>
      <c r="I708" s="19"/>
    </row>
    <row r="709" spans="1:9" ht="15" customHeight="1" thickTop="1" thickBot="1">
      <c r="A709" s="20" t="s">
        <v>6</v>
      </c>
      <c r="B709" s="40">
        <f>SUM(B694:B707)</f>
        <v>252</v>
      </c>
      <c r="C709" s="21"/>
      <c r="D709" s="38" t="s">
        <v>19</v>
      </c>
      <c r="E709" s="39">
        <f>ROUND(AVERAGE(B694:B707),2)</f>
        <v>18</v>
      </c>
      <c r="F709" s="28"/>
      <c r="G709" s="12" t="s">
        <v>54</v>
      </c>
      <c r="H709" s="12" t="s">
        <v>11</v>
      </c>
      <c r="I709" s="46">
        <f>نمرات!$U$29</f>
        <v>6</v>
      </c>
    </row>
    <row r="710" spans="1:9" ht="15" customHeight="1" thickBot="1">
      <c r="A710" s="45" t="s">
        <v>52</v>
      </c>
      <c r="B710" s="89"/>
      <c r="C710" s="89"/>
      <c r="D710" s="89"/>
      <c r="E710" s="89"/>
      <c r="F710" s="89"/>
      <c r="G710" s="89"/>
      <c r="H710" s="94"/>
      <c r="I710" s="95"/>
    </row>
    <row r="711" spans="1:9" ht="15" customHeight="1">
      <c r="A711" s="96" t="str">
        <f>مشخصات!$B$8</f>
        <v>سلامتی و موفقیت شما آرزوی ماست</v>
      </c>
      <c r="B711" s="97"/>
      <c r="C711" s="97"/>
      <c r="D711" s="97"/>
      <c r="E711" s="97"/>
      <c r="F711" s="97"/>
      <c r="G711" s="97"/>
      <c r="H711" s="97"/>
      <c r="I711" s="98"/>
    </row>
    <row r="712" spans="1:9" ht="15" customHeight="1" thickBot="1">
      <c r="A712" s="99"/>
      <c r="B712" s="100"/>
      <c r="C712" s="100"/>
      <c r="D712" s="100"/>
      <c r="E712" s="100"/>
      <c r="F712" s="100"/>
      <c r="G712" s="100"/>
      <c r="H712" s="100"/>
      <c r="I712" s="101"/>
    </row>
    <row r="713" spans="1:9" ht="15" customHeight="1" thickTop="1">
      <c r="A713" s="90"/>
      <c r="B713" s="90"/>
      <c r="C713" s="90"/>
      <c r="D713" s="90"/>
      <c r="E713" s="90"/>
      <c r="F713" s="90"/>
      <c r="G713" s="90"/>
      <c r="H713" s="102"/>
      <c r="I713" s="103"/>
    </row>
    <row r="714" spans="1:9" ht="15" customHeight="1">
      <c r="A714" s="90"/>
      <c r="B714" s="90"/>
      <c r="C714" s="90"/>
      <c r="D714" s="90"/>
      <c r="E714" s="90"/>
      <c r="F714" s="90"/>
      <c r="G714" s="90"/>
      <c r="H714" s="91"/>
      <c r="I714" s="92"/>
    </row>
    <row r="715" spans="1:9" ht="15" customHeight="1">
      <c r="A715" s="88"/>
      <c r="B715" s="88"/>
      <c r="C715" s="88"/>
      <c r="D715" s="88"/>
      <c r="E715" s="88"/>
      <c r="F715" s="88"/>
      <c r="G715" s="88"/>
      <c r="H715" s="88"/>
      <c r="I715" s="88"/>
    </row>
    <row r="716" spans="1:9" ht="15" customHeight="1">
      <c r="B716" s="2"/>
      <c r="C716" s="2"/>
      <c r="D716" s="2"/>
    </row>
    <row r="717" spans="1:9" ht="15" customHeight="1">
      <c r="B717" s="2"/>
      <c r="C717" s="2"/>
      <c r="D717" s="2"/>
      <c r="H717" s="2"/>
      <c r="I717" s="2"/>
    </row>
    <row r="718" spans="1:9" ht="15" customHeight="1" thickBot="1">
      <c r="B718" s="2"/>
      <c r="C718" s="2"/>
      <c r="D718" s="2"/>
      <c r="H718" s="2"/>
      <c r="I718" s="2"/>
    </row>
    <row r="719" spans="1:9" ht="15" customHeight="1" thickTop="1">
      <c r="A719" s="116" t="str">
        <f>مشخصات!$B$2</f>
        <v>ناحیه 2</v>
      </c>
      <c r="B719" s="117"/>
      <c r="C719" s="118"/>
      <c r="D719" s="119" t="s">
        <v>44</v>
      </c>
      <c r="E719" s="104" t="str">
        <f>مشخصات!$B$3</f>
        <v>میان نوبت اول</v>
      </c>
      <c r="F719" s="122" t="s">
        <v>53</v>
      </c>
      <c r="G719" s="124" t="str">
        <f>مشخصات!$B$4</f>
        <v>1400-1401</v>
      </c>
      <c r="H719" s="104" t="s">
        <v>43</v>
      </c>
      <c r="I719" s="106" t="str">
        <f>مشخصات!$B$6</f>
        <v>هفتم</v>
      </c>
    </row>
    <row r="720" spans="1:9" ht="15" customHeight="1" thickBot="1">
      <c r="A720" s="108" t="str">
        <f>مشخصات!$B$1</f>
        <v>دبيرستان خدایی</v>
      </c>
      <c r="B720" s="109"/>
      <c r="C720" s="110"/>
      <c r="D720" s="120"/>
      <c r="E720" s="121"/>
      <c r="F720" s="123"/>
      <c r="G720" s="125"/>
      <c r="H720" s="105"/>
      <c r="I720" s="107"/>
    </row>
    <row r="721" spans="1:9" ht="15" customHeight="1" thickTop="1" thickBot="1">
      <c r="A721" s="13" t="s">
        <v>8</v>
      </c>
      <c r="B721" s="14" t="s">
        <v>51</v>
      </c>
      <c r="C721" s="15" t="s">
        <v>49</v>
      </c>
      <c r="D721" s="42" t="s">
        <v>9</v>
      </c>
      <c r="E721" s="111" t="str">
        <f>نمرات!$A$30</f>
        <v>عربی-امیرمحمد</v>
      </c>
      <c r="F721" s="112"/>
      <c r="G721" s="112"/>
      <c r="H721" s="43" t="s">
        <v>10</v>
      </c>
      <c r="I721" s="44">
        <f>مشخصات!$B$7</f>
        <v>801</v>
      </c>
    </row>
    <row r="722" spans="1:9" ht="15" customHeight="1" thickTop="1">
      <c r="A722" s="35" t="str">
        <f>نمرات!$B$1</f>
        <v>قرآن</v>
      </c>
      <c r="B722" s="47">
        <f>نمرات!$B$30</f>
        <v>17</v>
      </c>
      <c r="C722" s="29" t="str">
        <f>IF(B722&lt;10,"تجدید",IF(B722&lt;=12,"ضعیف",IF(B722&lt;=15,"متوسط",IF(B722&lt;=17,"خوب",IF(B722&lt;=19,"خیلی خوب",IF(B722&lt;=20,"عالی",""))))))</f>
        <v>خوب</v>
      </c>
      <c r="D722" s="41"/>
      <c r="E722" s="113"/>
      <c r="F722" s="114"/>
      <c r="G722" s="114"/>
      <c r="H722" s="114"/>
      <c r="I722" s="115"/>
    </row>
    <row r="723" spans="1:9" ht="15" customHeight="1">
      <c r="A723" s="36" t="str">
        <f>نمرات!$C$1</f>
        <v xml:space="preserve">معارف اسلامی </v>
      </c>
      <c r="B723" s="48">
        <f>نمرات!$C$30</f>
        <v>17</v>
      </c>
      <c r="C723" s="30" t="str">
        <f t="shared" ref="C723:C735" si="27">IF(B723&lt;10,"تجدید",IF(B723&lt;=12,"ضعیف",IF(B723&lt;=15,"متوسط",IF(B723&lt;=17,"خوب",IF(B723&lt;=19,"خیلی خوب",IF(B723&lt;=20,"عالی",""))))))</f>
        <v>خوب</v>
      </c>
      <c r="D723" s="26"/>
      <c r="E723" s="16"/>
      <c r="F723" s="17"/>
      <c r="G723" s="16"/>
      <c r="H723" s="18"/>
      <c r="I723" s="19"/>
    </row>
    <row r="724" spans="1:9" ht="15" customHeight="1">
      <c r="A724" s="36" t="str">
        <f>نمرات!$D$1</f>
        <v>قرائت فارسی</v>
      </c>
      <c r="B724" s="48">
        <f>نمرات!$D$30</f>
        <v>17</v>
      </c>
      <c r="C724" s="30" t="str">
        <f t="shared" si="27"/>
        <v>خوب</v>
      </c>
      <c r="D724" s="26"/>
      <c r="E724" s="16"/>
      <c r="F724" s="16"/>
      <c r="G724" s="16"/>
      <c r="H724" s="18"/>
      <c r="I724" s="19"/>
    </row>
    <row r="725" spans="1:9" ht="15" customHeight="1">
      <c r="A725" s="36" t="str">
        <f>نمرات!$E$1</f>
        <v>املاء</v>
      </c>
      <c r="B725" s="48">
        <f>نمرات!$E$30</f>
        <v>17</v>
      </c>
      <c r="C725" s="30" t="str">
        <f t="shared" si="27"/>
        <v>خوب</v>
      </c>
      <c r="D725" s="26"/>
      <c r="E725" s="16"/>
      <c r="F725" s="16"/>
      <c r="G725" s="16"/>
      <c r="H725" s="18"/>
      <c r="I725" s="19"/>
    </row>
    <row r="726" spans="1:9" ht="15" customHeight="1">
      <c r="A726" s="36" t="str">
        <f>نمرات!$F$1</f>
        <v>انشاء</v>
      </c>
      <c r="B726" s="48">
        <f>نمرات!$F$30</f>
        <v>17</v>
      </c>
      <c r="C726" s="30" t="str">
        <f t="shared" si="27"/>
        <v>خوب</v>
      </c>
      <c r="D726" s="26"/>
      <c r="E726" s="16"/>
      <c r="F726" s="16"/>
      <c r="G726" s="16"/>
      <c r="H726" s="18"/>
      <c r="I726" s="19"/>
    </row>
    <row r="727" spans="1:9" ht="15" customHeight="1">
      <c r="A727" s="36" t="str">
        <f>نمرات!$G$1</f>
        <v>عربی</v>
      </c>
      <c r="B727" s="48">
        <f>نمرات!$G$30</f>
        <v>16</v>
      </c>
      <c r="C727" s="30" t="str">
        <f t="shared" si="27"/>
        <v>خوب</v>
      </c>
      <c r="D727" s="26"/>
      <c r="E727" s="16"/>
      <c r="F727" s="16"/>
      <c r="G727" s="16"/>
      <c r="H727" s="18"/>
      <c r="I727" s="19"/>
    </row>
    <row r="728" spans="1:9" ht="15" customHeight="1">
      <c r="A728" s="36" t="str">
        <f>نمرات!$H$1</f>
        <v>زبان انگلیسی</v>
      </c>
      <c r="B728" s="48">
        <f>نمرات!$H$30</f>
        <v>17</v>
      </c>
      <c r="C728" s="30" t="str">
        <f t="shared" si="27"/>
        <v>خوب</v>
      </c>
      <c r="D728" s="26"/>
      <c r="E728" s="16"/>
      <c r="F728" s="16"/>
      <c r="G728" s="16"/>
      <c r="H728" s="18"/>
      <c r="I728" s="19"/>
    </row>
    <row r="729" spans="1:9" ht="15" customHeight="1">
      <c r="A729" s="36" t="str">
        <f>نمرات!$I$1</f>
        <v>علوم تجربی</v>
      </c>
      <c r="B729" s="48">
        <f>نمرات!$I$30</f>
        <v>18</v>
      </c>
      <c r="C729" s="30" t="str">
        <f t="shared" si="27"/>
        <v>خیلی خوب</v>
      </c>
      <c r="D729" s="26"/>
      <c r="E729" s="16"/>
      <c r="F729" s="16"/>
      <c r="G729" s="16"/>
      <c r="H729" s="18"/>
      <c r="I729" s="19"/>
    </row>
    <row r="730" spans="1:9" ht="15" customHeight="1">
      <c r="A730" s="36" t="str">
        <f>نمرات!$J$1</f>
        <v>ریاضی</v>
      </c>
      <c r="B730" s="48">
        <f>نمرات!$J$30</f>
        <v>12</v>
      </c>
      <c r="C730" s="30" t="str">
        <f t="shared" si="27"/>
        <v>ضعیف</v>
      </c>
      <c r="D730" s="26"/>
      <c r="E730" s="16"/>
      <c r="F730" s="16"/>
      <c r="G730" s="16"/>
      <c r="H730" s="18"/>
      <c r="I730" s="19"/>
    </row>
    <row r="731" spans="1:9" ht="15" customHeight="1">
      <c r="A731" s="36" t="str">
        <f>نمرات!$K$1</f>
        <v>تربیت بدنی</v>
      </c>
      <c r="B731" s="48">
        <f>نمرات!$K$30</f>
        <v>20</v>
      </c>
      <c r="C731" s="30" t="str">
        <f t="shared" si="27"/>
        <v>عالی</v>
      </c>
      <c r="D731" s="26"/>
      <c r="E731" s="16"/>
      <c r="F731" s="16"/>
      <c r="G731" s="16"/>
      <c r="H731" s="18"/>
      <c r="I731" s="19"/>
    </row>
    <row r="732" spans="1:9" ht="15" customHeight="1" thickBot="1">
      <c r="A732" s="36" t="str">
        <f>نمرات!$L$1</f>
        <v>مطالعات</v>
      </c>
      <c r="B732" s="48">
        <f>نمرات!$L$30</f>
        <v>17</v>
      </c>
      <c r="C732" s="30" t="str">
        <f t="shared" si="27"/>
        <v>خوب</v>
      </c>
      <c r="D732" s="26"/>
      <c r="E732" s="16"/>
      <c r="F732" s="16"/>
      <c r="G732" s="16"/>
      <c r="H732" s="18"/>
      <c r="I732" s="19"/>
    </row>
    <row r="733" spans="1:9" ht="15" customHeight="1" thickTop="1" thickBot="1">
      <c r="A733" s="36" t="str">
        <f>نمرات!$M$1</f>
        <v>فرهنگ و هنر</v>
      </c>
      <c r="B733" s="48" t="str">
        <f>نمرات!$M$30</f>
        <v>-</v>
      </c>
      <c r="C733" s="30" t="str">
        <f t="shared" si="27"/>
        <v/>
      </c>
      <c r="D733" s="27" t="s">
        <v>50</v>
      </c>
      <c r="E733" s="25"/>
      <c r="F733" s="22"/>
      <c r="G733" s="22"/>
      <c r="H733" s="23"/>
      <c r="I733" s="24"/>
    </row>
    <row r="734" spans="1:9" ht="15" customHeight="1">
      <c r="A734" s="36" t="str">
        <f>نمرات!$N$1</f>
        <v>کار و فناوری</v>
      </c>
      <c r="B734" s="48">
        <f>نمرات!$N$30</f>
        <v>20</v>
      </c>
      <c r="C734" s="30" t="str">
        <f t="shared" si="27"/>
        <v>عالی</v>
      </c>
      <c r="D734" s="26"/>
      <c r="I734" s="6"/>
    </row>
    <row r="735" spans="1:9" ht="15" customHeight="1">
      <c r="A735" s="36" t="str">
        <f>نمرات!$O$1</f>
        <v>تفکر</v>
      </c>
      <c r="B735" s="48">
        <f>نمرات!$O$30</f>
        <v>20</v>
      </c>
      <c r="C735" s="30" t="str">
        <f t="shared" si="27"/>
        <v>عالی</v>
      </c>
      <c r="D735" s="26"/>
      <c r="E735" s="16"/>
      <c r="F735" s="16"/>
      <c r="G735" s="16"/>
      <c r="H735" s="18"/>
      <c r="I735" s="19"/>
    </row>
    <row r="736" spans="1:9" ht="15" customHeight="1" thickBot="1">
      <c r="A736" s="37" t="str">
        <f>نمرات!$P$1</f>
        <v>انضباط</v>
      </c>
      <c r="B736" s="49">
        <f>نمرات!$P$30</f>
        <v>20</v>
      </c>
      <c r="C736" s="31" t="str">
        <f>IF(B736&lt;10,"نیاز به مشاوره",IF(B736&lt;=12,"ضعیف",IF(B736&lt;=15,"متوسط",IF(B736&lt;=17,"خوب",IF(B736&lt;=19,"خیلی خوب",IF(B736&lt;=20,"عالی",""))))))</f>
        <v>عالی</v>
      </c>
      <c r="D736" s="26"/>
      <c r="E736" s="16"/>
      <c r="F736" s="16"/>
      <c r="G736" s="16"/>
      <c r="H736" s="18"/>
      <c r="I736" s="19"/>
    </row>
    <row r="737" spans="1:9" ht="15" customHeight="1" thickTop="1" thickBot="1">
      <c r="A737" s="20" t="s">
        <v>6</v>
      </c>
      <c r="B737" s="40">
        <f>SUM(B722:B735)</f>
        <v>225</v>
      </c>
      <c r="C737" s="21"/>
      <c r="D737" s="38" t="s">
        <v>19</v>
      </c>
      <c r="E737" s="39">
        <f>ROUND(AVERAGE(B722:B735),2)</f>
        <v>17.309999999999999</v>
      </c>
      <c r="F737" s="28"/>
      <c r="G737" s="12" t="s">
        <v>54</v>
      </c>
      <c r="H737" s="12" t="s">
        <v>11</v>
      </c>
      <c r="I737" s="46">
        <f>نمرات!$U$30</f>
        <v>16</v>
      </c>
    </row>
    <row r="738" spans="1:9" ht="15" customHeight="1" thickBot="1">
      <c r="A738" s="45" t="s">
        <v>52</v>
      </c>
      <c r="B738" s="89"/>
      <c r="C738" s="89"/>
      <c r="D738" s="89"/>
      <c r="E738" s="89"/>
      <c r="F738" s="89"/>
      <c r="G738" s="89"/>
      <c r="H738" s="94"/>
      <c r="I738" s="95"/>
    </row>
    <row r="739" spans="1:9" ht="15" customHeight="1">
      <c r="A739" s="96" t="str">
        <f>مشخصات!$B$8</f>
        <v>سلامتی و موفقیت شما آرزوی ماست</v>
      </c>
      <c r="B739" s="97"/>
      <c r="C739" s="97"/>
      <c r="D739" s="97"/>
      <c r="E739" s="97"/>
      <c r="F739" s="97"/>
      <c r="G739" s="97"/>
      <c r="H739" s="97"/>
      <c r="I739" s="98"/>
    </row>
    <row r="740" spans="1:9" ht="15" customHeight="1" thickBot="1">
      <c r="A740" s="99"/>
      <c r="B740" s="100"/>
      <c r="C740" s="100"/>
      <c r="D740" s="100"/>
      <c r="E740" s="100"/>
      <c r="F740" s="100"/>
      <c r="G740" s="100"/>
      <c r="H740" s="100"/>
      <c r="I740" s="101"/>
    </row>
    <row r="741" spans="1:9" ht="15" customHeight="1" thickTop="1">
      <c r="A741" s="90"/>
      <c r="B741" s="90"/>
      <c r="C741" s="90"/>
      <c r="D741" s="90"/>
      <c r="E741" s="90"/>
      <c r="F741" s="90"/>
      <c r="G741" s="90"/>
      <c r="H741" s="102"/>
      <c r="I741" s="103"/>
    </row>
    <row r="742" spans="1:9" ht="15" customHeight="1">
      <c r="B742" s="2"/>
      <c r="C742" s="2"/>
      <c r="D742" s="2"/>
      <c r="H742" s="2"/>
      <c r="I742" s="2"/>
    </row>
    <row r="743" spans="1:9" ht="15" customHeight="1" thickBot="1"/>
    <row r="744" spans="1:9" ht="15" customHeight="1" thickTop="1">
      <c r="A744" s="116" t="str">
        <f>مشخصات!$B$2</f>
        <v>ناحیه 2</v>
      </c>
      <c r="B744" s="117"/>
      <c r="C744" s="118"/>
      <c r="D744" s="119" t="s">
        <v>44</v>
      </c>
      <c r="E744" s="104" t="str">
        <f>مشخصات!$B$3</f>
        <v>میان نوبت اول</v>
      </c>
      <c r="F744" s="122" t="s">
        <v>53</v>
      </c>
      <c r="G744" s="124" t="str">
        <f>مشخصات!$B$4</f>
        <v>1400-1401</v>
      </c>
      <c r="H744" s="104" t="s">
        <v>43</v>
      </c>
      <c r="I744" s="106" t="str">
        <f>مشخصات!$B$6</f>
        <v>هفتم</v>
      </c>
    </row>
    <row r="745" spans="1:9" ht="15" customHeight="1" thickBot="1">
      <c r="A745" s="108" t="str">
        <f>مشخصات!$B$1</f>
        <v>دبيرستان خدایی</v>
      </c>
      <c r="B745" s="109"/>
      <c r="C745" s="110"/>
      <c r="D745" s="120"/>
      <c r="E745" s="121"/>
      <c r="F745" s="123"/>
      <c r="G745" s="125"/>
      <c r="H745" s="105"/>
      <c r="I745" s="107"/>
    </row>
    <row r="746" spans="1:9" ht="15" customHeight="1" thickTop="1" thickBot="1">
      <c r="A746" s="13" t="s">
        <v>8</v>
      </c>
      <c r="B746" s="14" t="s">
        <v>51</v>
      </c>
      <c r="C746" s="15" t="s">
        <v>49</v>
      </c>
      <c r="D746" s="42" t="s">
        <v>9</v>
      </c>
      <c r="E746" s="111" t="str">
        <f>نمرات!$A$31</f>
        <v>عسگری -محمدعرفان</v>
      </c>
      <c r="F746" s="112"/>
      <c r="G746" s="112"/>
      <c r="H746" s="43" t="s">
        <v>10</v>
      </c>
      <c r="I746" s="44">
        <f>مشخصات!$B$7</f>
        <v>801</v>
      </c>
    </row>
    <row r="747" spans="1:9" ht="15" customHeight="1" thickTop="1">
      <c r="A747" s="35" t="str">
        <f>نمرات!$B$1</f>
        <v>قرآن</v>
      </c>
      <c r="B747" s="47">
        <f>نمرات!$B$31</f>
        <v>15</v>
      </c>
      <c r="C747" s="29" t="str">
        <f>IF(B747&lt;10,"تجدید",IF(B747&lt;=12,"ضعیف",IF(B747&lt;=15,"متوسط",IF(B747&lt;=17,"خوب",IF(B747&lt;=19,"خیلی خوب",IF(B747&lt;=20,"عالی",""))))))</f>
        <v>متوسط</v>
      </c>
      <c r="D747" s="41"/>
      <c r="E747" s="113"/>
      <c r="F747" s="114"/>
      <c r="G747" s="114"/>
      <c r="H747" s="114"/>
      <c r="I747" s="115"/>
    </row>
    <row r="748" spans="1:9" ht="15" customHeight="1">
      <c r="A748" s="36" t="str">
        <f>نمرات!$C$1</f>
        <v xml:space="preserve">معارف اسلامی </v>
      </c>
      <c r="B748" s="48">
        <f>نمرات!$C$31</f>
        <v>7</v>
      </c>
      <c r="C748" s="30" t="str">
        <f t="shared" ref="C748:C760" si="28">IF(B748&lt;10,"تجدید",IF(B748&lt;=12,"ضعیف",IF(B748&lt;=15,"متوسط",IF(B748&lt;=17,"خوب",IF(B748&lt;=19,"خیلی خوب",IF(B748&lt;=20,"عالی",""))))))</f>
        <v>تجدید</v>
      </c>
      <c r="D748" s="26"/>
      <c r="E748" s="16"/>
      <c r="F748" s="17"/>
      <c r="G748" s="16"/>
      <c r="H748" s="18"/>
      <c r="I748" s="19"/>
    </row>
    <row r="749" spans="1:9" ht="15" customHeight="1">
      <c r="A749" s="36" t="str">
        <f>نمرات!$D$1</f>
        <v>قرائت فارسی</v>
      </c>
      <c r="B749" s="48">
        <f>نمرات!$D$31</f>
        <v>15</v>
      </c>
      <c r="C749" s="30" t="str">
        <f t="shared" si="28"/>
        <v>متوسط</v>
      </c>
      <c r="D749" s="26"/>
      <c r="E749" s="16"/>
      <c r="F749" s="16"/>
      <c r="G749" s="16"/>
      <c r="H749" s="18"/>
      <c r="I749" s="19"/>
    </row>
    <row r="750" spans="1:9" ht="15" customHeight="1">
      <c r="A750" s="36" t="str">
        <f>نمرات!$E$1</f>
        <v>املاء</v>
      </c>
      <c r="B750" s="48">
        <f>نمرات!$E$31</f>
        <v>15</v>
      </c>
      <c r="C750" s="30" t="str">
        <f t="shared" si="28"/>
        <v>متوسط</v>
      </c>
      <c r="D750" s="26"/>
      <c r="E750" s="16"/>
      <c r="F750" s="16"/>
      <c r="G750" s="16"/>
      <c r="H750" s="18"/>
      <c r="I750" s="19"/>
    </row>
    <row r="751" spans="1:9" ht="15" customHeight="1">
      <c r="A751" s="36" t="str">
        <f>نمرات!$F$1</f>
        <v>انشاء</v>
      </c>
      <c r="B751" s="48">
        <f>نمرات!$F$31</f>
        <v>15</v>
      </c>
      <c r="C751" s="30" t="str">
        <f t="shared" si="28"/>
        <v>متوسط</v>
      </c>
      <c r="D751" s="26"/>
      <c r="E751" s="16"/>
      <c r="F751" s="16"/>
      <c r="G751" s="16"/>
      <c r="H751" s="18"/>
      <c r="I751" s="19"/>
    </row>
    <row r="752" spans="1:9" ht="15" customHeight="1">
      <c r="A752" s="36" t="str">
        <f>نمرات!$G$1</f>
        <v>عربی</v>
      </c>
      <c r="B752" s="48" t="str">
        <f>نمرات!$G$31</f>
        <v>-</v>
      </c>
      <c r="C752" s="30" t="str">
        <f t="shared" si="28"/>
        <v/>
      </c>
      <c r="D752" s="26"/>
      <c r="E752" s="16"/>
      <c r="F752" s="16"/>
      <c r="G752" s="16"/>
      <c r="H752" s="18"/>
      <c r="I752" s="19"/>
    </row>
    <row r="753" spans="1:9" ht="15" customHeight="1">
      <c r="A753" s="36" t="str">
        <f>نمرات!$H$1</f>
        <v>زبان انگلیسی</v>
      </c>
      <c r="B753" s="48">
        <f>نمرات!$H$31</f>
        <v>20</v>
      </c>
      <c r="C753" s="30" t="str">
        <f t="shared" si="28"/>
        <v>عالی</v>
      </c>
      <c r="D753" s="26"/>
      <c r="E753" s="16"/>
      <c r="F753" s="16"/>
      <c r="G753" s="16"/>
      <c r="H753" s="18"/>
      <c r="I753" s="19"/>
    </row>
    <row r="754" spans="1:9" ht="15" customHeight="1">
      <c r="A754" s="36" t="str">
        <f>نمرات!$I$1</f>
        <v>علوم تجربی</v>
      </c>
      <c r="B754" s="48">
        <f>نمرات!$I$31</f>
        <v>17</v>
      </c>
      <c r="C754" s="30" t="str">
        <f t="shared" si="28"/>
        <v>خوب</v>
      </c>
      <c r="D754" s="26"/>
      <c r="E754" s="16"/>
      <c r="F754" s="16"/>
      <c r="G754" s="16"/>
      <c r="H754" s="18"/>
      <c r="I754" s="19"/>
    </row>
    <row r="755" spans="1:9" ht="15" customHeight="1">
      <c r="A755" s="36" t="str">
        <f>نمرات!$J$1</f>
        <v>ریاضی</v>
      </c>
      <c r="B755" s="48">
        <f>نمرات!$J$31</f>
        <v>1</v>
      </c>
      <c r="C755" s="30" t="str">
        <f t="shared" si="28"/>
        <v>تجدید</v>
      </c>
      <c r="D755" s="26"/>
      <c r="E755" s="16"/>
      <c r="F755" s="16"/>
      <c r="G755" s="16"/>
      <c r="H755" s="18"/>
      <c r="I755" s="19"/>
    </row>
    <row r="756" spans="1:9" ht="15" customHeight="1">
      <c r="A756" s="36" t="str">
        <f>نمرات!$K$1</f>
        <v>تربیت بدنی</v>
      </c>
      <c r="B756" s="48">
        <f>نمرات!$K$31</f>
        <v>20</v>
      </c>
      <c r="C756" s="30" t="str">
        <f t="shared" si="28"/>
        <v>عالی</v>
      </c>
      <c r="D756" s="26"/>
      <c r="E756" s="16"/>
      <c r="F756" s="16"/>
      <c r="G756" s="16"/>
      <c r="H756" s="18"/>
      <c r="I756" s="19"/>
    </row>
    <row r="757" spans="1:9" ht="15" customHeight="1" thickBot="1">
      <c r="A757" s="36" t="str">
        <f>نمرات!$L$1</f>
        <v>مطالعات</v>
      </c>
      <c r="B757" s="48">
        <f>نمرات!$L$31</f>
        <v>10</v>
      </c>
      <c r="C757" s="30" t="str">
        <f t="shared" si="28"/>
        <v>ضعیف</v>
      </c>
      <c r="D757" s="26"/>
      <c r="E757" s="16"/>
      <c r="F757" s="16"/>
      <c r="G757" s="16"/>
      <c r="H757" s="18"/>
      <c r="I757" s="19"/>
    </row>
    <row r="758" spans="1:9" ht="15" customHeight="1" thickTop="1" thickBot="1">
      <c r="A758" s="36" t="str">
        <f>نمرات!$M$1</f>
        <v>فرهنگ و هنر</v>
      </c>
      <c r="B758" s="48">
        <f>نمرات!$M$31</f>
        <v>17</v>
      </c>
      <c r="C758" s="30" t="str">
        <f t="shared" si="28"/>
        <v>خوب</v>
      </c>
      <c r="D758" s="27" t="s">
        <v>50</v>
      </c>
      <c r="E758" s="25"/>
      <c r="F758" s="22"/>
      <c r="G758" s="22"/>
      <c r="H758" s="23"/>
      <c r="I758" s="24"/>
    </row>
    <row r="759" spans="1:9" ht="15" customHeight="1">
      <c r="A759" s="36" t="str">
        <f>نمرات!$N$1</f>
        <v>کار و فناوری</v>
      </c>
      <c r="B759" s="48">
        <f>نمرات!$N$31</f>
        <v>19</v>
      </c>
      <c r="C759" s="30" t="str">
        <f t="shared" si="28"/>
        <v>خیلی خوب</v>
      </c>
      <c r="D759" s="26"/>
      <c r="I759" s="6"/>
    </row>
    <row r="760" spans="1:9" ht="15" customHeight="1">
      <c r="A760" s="36" t="str">
        <f>نمرات!$O$1</f>
        <v>تفکر</v>
      </c>
      <c r="B760" s="48">
        <f>نمرات!$O$31</f>
        <v>20</v>
      </c>
      <c r="C760" s="30" t="str">
        <f t="shared" si="28"/>
        <v>عالی</v>
      </c>
      <c r="D760" s="26"/>
      <c r="E760" s="16"/>
      <c r="F760" s="16"/>
      <c r="G760" s="16"/>
      <c r="H760" s="18"/>
      <c r="I760" s="19"/>
    </row>
    <row r="761" spans="1:9" ht="15" customHeight="1" thickBot="1">
      <c r="A761" s="37" t="str">
        <f>نمرات!$P$1</f>
        <v>انضباط</v>
      </c>
      <c r="B761" s="49">
        <f>نمرات!$P$31</f>
        <v>20</v>
      </c>
      <c r="C761" s="31" t="str">
        <f>IF(B761&lt;10,"نیاز به مشاوره",IF(B761&lt;=12,"ضعیف",IF(B761&lt;=15,"متوسط",IF(B761&lt;=17,"خوب",IF(B761&lt;=19,"خیلی خوب",IF(B761&lt;=20,"عالی",""))))))</f>
        <v>عالی</v>
      </c>
      <c r="D761" s="26"/>
      <c r="E761" s="16"/>
      <c r="F761" s="16"/>
      <c r="G761" s="16"/>
      <c r="H761" s="18"/>
      <c r="I761" s="19"/>
    </row>
    <row r="762" spans="1:9" ht="15" customHeight="1" thickTop="1" thickBot="1">
      <c r="A762" s="20" t="s">
        <v>6</v>
      </c>
      <c r="B762" s="40">
        <f>SUM(B747:B760)</f>
        <v>191</v>
      </c>
      <c r="C762" s="21"/>
      <c r="D762" s="38" t="s">
        <v>19</v>
      </c>
      <c r="E762" s="39">
        <f>ROUND(AVERAGE(B747:B760),2)</f>
        <v>14.69</v>
      </c>
      <c r="F762" s="28"/>
      <c r="G762" s="12" t="s">
        <v>54</v>
      </c>
      <c r="H762" s="12" t="s">
        <v>11</v>
      </c>
      <c r="I762" s="46">
        <f>نمرات!$U$31</f>
        <v>25</v>
      </c>
    </row>
    <row r="763" spans="1:9" ht="15" customHeight="1" thickBot="1">
      <c r="A763" s="45" t="s">
        <v>52</v>
      </c>
      <c r="B763" s="89"/>
      <c r="C763" s="89"/>
      <c r="D763" s="89"/>
      <c r="E763" s="89"/>
      <c r="F763" s="89"/>
      <c r="G763" s="89"/>
      <c r="H763" s="94"/>
      <c r="I763" s="95"/>
    </row>
    <row r="764" spans="1:9" ht="15" customHeight="1">
      <c r="A764" s="96" t="str">
        <f>مشخصات!$B$8</f>
        <v>سلامتی و موفقیت شما آرزوی ماست</v>
      </c>
      <c r="B764" s="97"/>
      <c r="C764" s="97"/>
      <c r="D764" s="97"/>
      <c r="E764" s="97"/>
      <c r="F764" s="97"/>
      <c r="G764" s="97"/>
      <c r="H764" s="97"/>
      <c r="I764" s="98"/>
    </row>
    <row r="765" spans="1:9" ht="15" customHeight="1" thickBot="1">
      <c r="A765" s="99"/>
      <c r="B765" s="100"/>
      <c r="C765" s="100"/>
      <c r="D765" s="100"/>
      <c r="E765" s="100"/>
      <c r="F765" s="100"/>
      <c r="G765" s="100"/>
      <c r="H765" s="100"/>
      <c r="I765" s="101"/>
    </row>
    <row r="766" spans="1:9" ht="15" customHeight="1" thickTop="1">
      <c r="A766" s="90"/>
      <c r="B766" s="90"/>
      <c r="C766" s="90"/>
      <c r="D766" s="90"/>
      <c r="E766" s="90"/>
      <c r="F766" s="90"/>
      <c r="G766" s="90"/>
      <c r="H766" s="102"/>
      <c r="I766" s="103"/>
    </row>
    <row r="767" spans="1:9" ht="15" customHeight="1">
      <c r="A767" s="90"/>
      <c r="B767" s="90"/>
      <c r="C767" s="90"/>
      <c r="D767" s="90"/>
      <c r="E767" s="90"/>
      <c r="F767" s="90"/>
      <c r="G767" s="90"/>
      <c r="H767" s="91"/>
      <c r="I767" s="92"/>
    </row>
    <row r="768" spans="1:9" ht="15" customHeight="1">
      <c r="A768" s="88"/>
      <c r="B768" s="88"/>
      <c r="C768" s="88"/>
      <c r="D768" s="88"/>
      <c r="E768" s="88"/>
      <c r="F768" s="88"/>
      <c r="G768" s="88"/>
      <c r="H768" s="88"/>
      <c r="I768" s="88"/>
    </row>
    <row r="769" spans="1:9" ht="15" customHeight="1">
      <c r="B769" s="2"/>
      <c r="C769" s="2"/>
      <c r="D769" s="2"/>
    </row>
    <row r="770" spans="1:9" ht="15" customHeight="1">
      <c r="B770" s="2"/>
      <c r="C770" s="2"/>
      <c r="D770" s="2"/>
      <c r="H770" s="2"/>
      <c r="I770" s="2"/>
    </row>
    <row r="771" spans="1:9" ht="15" customHeight="1" thickBot="1">
      <c r="B771" s="2"/>
      <c r="C771" s="2"/>
      <c r="D771" s="2"/>
      <c r="H771" s="2"/>
      <c r="I771" s="2"/>
    </row>
    <row r="772" spans="1:9" ht="15" customHeight="1" thickTop="1">
      <c r="A772" s="116" t="str">
        <f>مشخصات!$B$2</f>
        <v>ناحیه 2</v>
      </c>
      <c r="B772" s="117"/>
      <c r="C772" s="118"/>
      <c r="D772" s="119" t="s">
        <v>44</v>
      </c>
      <c r="E772" s="104" t="str">
        <f>مشخصات!$B$3</f>
        <v>میان نوبت اول</v>
      </c>
      <c r="F772" s="122" t="s">
        <v>53</v>
      </c>
      <c r="G772" s="124" t="str">
        <f>مشخصات!$B$4</f>
        <v>1400-1401</v>
      </c>
      <c r="H772" s="104" t="s">
        <v>43</v>
      </c>
      <c r="I772" s="106" t="str">
        <f>مشخصات!$B$6</f>
        <v>هفتم</v>
      </c>
    </row>
    <row r="773" spans="1:9" ht="15" customHeight="1" thickBot="1">
      <c r="A773" s="108" t="str">
        <f>مشخصات!$B$1</f>
        <v>دبيرستان خدایی</v>
      </c>
      <c r="B773" s="109"/>
      <c r="C773" s="110"/>
      <c r="D773" s="120"/>
      <c r="E773" s="121"/>
      <c r="F773" s="123"/>
      <c r="G773" s="125"/>
      <c r="H773" s="105"/>
      <c r="I773" s="107"/>
    </row>
    <row r="774" spans="1:9" ht="15" customHeight="1" thickTop="1" thickBot="1">
      <c r="A774" s="13" t="s">
        <v>8</v>
      </c>
      <c r="B774" s="14" t="s">
        <v>51</v>
      </c>
      <c r="C774" s="15" t="s">
        <v>49</v>
      </c>
      <c r="D774" s="42" t="s">
        <v>9</v>
      </c>
      <c r="E774" s="111" t="str">
        <f>نمرات!$A$32</f>
        <v>فروزان-محمدرضا</v>
      </c>
      <c r="F774" s="112"/>
      <c r="G774" s="112"/>
      <c r="H774" s="43" t="s">
        <v>10</v>
      </c>
      <c r="I774" s="44">
        <f>مشخصات!$B$7</f>
        <v>801</v>
      </c>
    </row>
    <row r="775" spans="1:9" ht="15" customHeight="1" thickTop="1">
      <c r="A775" s="35" t="str">
        <f>نمرات!$B$1</f>
        <v>قرآن</v>
      </c>
      <c r="B775" s="47">
        <f>نمرات!$B$32</f>
        <v>12</v>
      </c>
      <c r="C775" s="29" t="str">
        <f>IF(B775&lt;10,"تجدید",IF(B775&lt;=12,"ضعیف",IF(B775&lt;=15,"متوسط",IF(B775&lt;=17,"خوب",IF(B775&lt;=19,"خیلی خوب",IF(B775&lt;=20,"عالی",""))))))</f>
        <v>ضعیف</v>
      </c>
      <c r="D775" s="41"/>
      <c r="E775" s="113"/>
      <c r="F775" s="114"/>
      <c r="G775" s="114"/>
      <c r="H775" s="114"/>
      <c r="I775" s="115"/>
    </row>
    <row r="776" spans="1:9" ht="15" customHeight="1">
      <c r="A776" s="36" t="str">
        <f>نمرات!$C$1</f>
        <v xml:space="preserve">معارف اسلامی </v>
      </c>
      <c r="B776" s="48">
        <f>نمرات!$C$32</f>
        <v>17</v>
      </c>
      <c r="C776" s="30" t="str">
        <f t="shared" ref="C776:C788" si="29">IF(B776&lt;10,"تجدید",IF(B776&lt;=12,"ضعیف",IF(B776&lt;=15,"متوسط",IF(B776&lt;=17,"خوب",IF(B776&lt;=19,"خیلی خوب",IF(B776&lt;=20,"عالی",""))))))</f>
        <v>خوب</v>
      </c>
      <c r="D776" s="26"/>
      <c r="E776" s="16"/>
      <c r="F776" s="17"/>
      <c r="G776" s="16"/>
      <c r="H776" s="18"/>
      <c r="I776" s="19"/>
    </row>
    <row r="777" spans="1:9" ht="15" customHeight="1">
      <c r="A777" s="36" t="str">
        <f>نمرات!$D$1</f>
        <v>قرائت فارسی</v>
      </c>
      <c r="B777" s="48">
        <f>نمرات!$D$32</f>
        <v>12</v>
      </c>
      <c r="C777" s="30" t="str">
        <f t="shared" si="29"/>
        <v>ضعیف</v>
      </c>
      <c r="D777" s="26"/>
      <c r="E777" s="16"/>
      <c r="F777" s="16"/>
      <c r="G777" s="16"/>
      <c r="H777" s="18"/>
      <c r="I777" s="19"/>
    </row>
    <row r="778" spans="1:9" ht="15" customHeight="1">
      <c r="A778" s="36" t="str">
        <f>نمرات!$E$1</f>
        <v>املاء</v>
      </c>
      <c r="B778" s="48">
        <f>نمرات!$E$32</f>
        <v>12</v>
      </c>
      <c r="C778" s="30" t="str">
        <f t="shared" si="29"/>
        <v>ضعیف</v>
      </c>
      <c r="D778" s="26"/>
      <c r="E778" s="16"/>
      <c r="F778" s="16"/>
      <c r="G778" s="16"/>
      <c r="H778" s="18"/>
      <c r="I778" s="19"/>
    </row>
    <row r="779" spans="1:9" ht="15" customHeight="1">
      <c r="A779" s="36" t="str">
        <f>نمرات!$F$1</f>
        <v>انشاء</v>
      </c>
      <c r="B779" s="48">
        <f>نمرات!$F$32</f>
        <v>12</v>
      </c>
      <c r="C779" s="30" t="str">
        <f t="shared" si="29"/>
        <v>ضعیف</v>
      </c>
      <c r="D779" s="26"/>
      <c r="E779" s="16"/>
      <c r="F779" s="16"/>
      <c r="G779" s="16"/>
      <c r="H779" s="18"/>
      <c r="I779" s="19"/>
    </row>
    <row r="780" spans="1:9" ht="15" customHeight="1">
      <c r="A780" s="36" t="str">
        <f>نمرات!$G$1</f>
        <v>عربی</v>
      </c>
      <c r="B780" s="48" t="str">
        <f>نمرات!$G$32</f>
        <v>-</v>
      </c>
      <c r="C780" s="30" t="str">
        <f t="shared" si="29"/>
        <v/>
      </c>
      <c r="D780" s="26"/>
      <c r="E780" s="16"/>
      <c r="F780" s="16"/>
      <c r="G780" s="16"/>
      <c r="H780" s="18"/>
      <c r="I780" s="19"/>
    </row>
    <row r="781" spans="1:9" ht="15" customHeight="1">
      <c r="A781" s="36" t="str">
        <f>نمرات!$H$1</f>
        <v>زبان انگلیسی</v>
      </c>
      <c r="B781" s="48">
        <f>نمرات!$H$32</f>
        <v>14</v>
      </c>
      <c r="C781" s="30" t="str">
        <f t="shared" si="29"/>
        <v>متوسط</v>
      </c>
      <c r="D781" s="26"/>
      <c r="E781" s="16"/>
      <c r="F781" s="16"/>
      <c r="G781" s="16"/>
      <c r="H781" s="18"/>
      <c r="I781" s="19"/>
    </row>
    <row r="782" spans="1:9" ht="15" customHeight="1">
      <c r="A782" s="36" t="str">
        <f>نمرات!$I$1</f>
        <v>علوم تجربی</v>
      </c>
      <c r="B782" s="48">
        <f>نمرات!$I$32</f>
        <v>10</v>
      </c>
      <c r="C782" s="30" t="str">
        <f t="shared" si="29"/>
        <v>ضعیف</v>
      </c>
      <c r="D782" s="26"/>
      <c r="E782" s="16"/>
      <c r="F782" s="16"/>
      <c r="G782" s="16"/>
      <c r="H782" s="18"/>
      <c r="I782" s="19"/>
    </row>
    <row r="783" spans="1:9" ht="15" customHeight="1">
      <c r="A783" s="36" t="str">
        <f>نمرات!$J$1</f>
        <v>ریاضی</v>
      </c>
      <c r="B783" s="48">
        <f>نمرات!$J$32</f>
        <v>2</v>
      </c>
      <c r="C783" s="30" t="str">
        <f t="shared" si="29"/>
        <v>تجدید</v>
      </c>
      <c r="D783" s="26"/>
      <c r="E783" s="16"/>
      <c r="F783" s="16"/>
      <c r="G783" s="16"/>
      <c r="H783" s="18"/>
      <c r="I783" s="19"/>
    </row>
    <row r="784" spans="1:9" ht="15" customHeight="1">
      <c r="A784" s="36" t="str">
        <f>نمرات!$K$1</f>
        <v>تربیت بدنی</v>
      </c>
      <c r="B784" s="48">
        <f>نمرات!$K$32</f>
        <v>20</v>
      </c>
      <c r="C784" s="30" t="str">
        <f t="shared" si="29"/>
        <v>عالی</v>
      </c>
      <c r="D784" s="26"/>
      <c r="E784" s="16"/>
      <c r="F784" s="16"/>
      <c r="G784" s="16"/>
      <c r="H784" s="18"/>
      <c r="I784" s="19"/>
    </row>
    <row r="785" spans="1:9" ht="15" customHeight="1" thickBot="1">
      <c r="A785" s="36" t="str">
        <f>نمرات!$L$1</f>
        <v>مطالعات</v>
      </c>
      <c r="B785" s="48">
        <f>نمرات!$L$32</f>
        <v>7</v>
      </c>
      <c r="C785" s="30" t="str">
        <f t="shared" si="29"/>
        <v>تجدید</v>
      </c>
      <c r="D785" s="26"/>
      <c r="E785" s="16"/>
      <c r="F785" s="16"/>
      <c r="G785" s="16"/>
      <c r="H785" s="18"/>
      <c r="I785" s="19"/>
    </row>
    <row r="786" spans="1:9" ht="15" customHeight="1" thickTop="1" thickBot="1">
      <c r="A786" s="36" t="str">
        <f>نمرات!$M$1</f>
        <v>فرهنگ و هنر</v>
      </c>
      <c r="B786" s="48">
        <f>نمرات!$M$32</f>
        <v>16</v>
      </c>
      <c r="C786" s="30" t="str">
        <f t="shared" si="29"/>
        <v>خوب</v>
      </c>
      <c r="D786" s="27" t="s">
        <v>50</v>
      </c>
      <c r="E786" s="25"/>
      <c r="F786" s="22"/>
      <c r="G786" s="22"/>
      <c r="H786" s="23"/>
      <c r="I786" s="24"/>
    </row>
    <row r="787" spans="1:9" ht="15" customHeight="1">
      <c r="A787" s="36" t="str">
        <f>نمرات!$N$1</f>
        <v>کار و فناوری</v>
      </c>
      <c r="B787" s="48">
        <f>نمرات!$N$32</f>
        <v>17</v>
      </c>
      <c r="C787" s="30" t="str">
        <f t="shared" si="29"/>
        <v>خوب</v>
      </c>
      <c r="D787" s="26"/>
      <c r="I787" s="6"/>
    </row>
    <row r="788" spans="1:9" ht="15" customHeight="1">
      <c r="A788" s="36" t="str">
        <f>نمرات!$O$1</f>
        <v>تفکر</v>
      </c>
      <c r="B788" s="48">
        <f>نمرات!$O$32</f>
        <v>20</v>
      </c>
      <c r="C788" s="30" t="str">
        <f t="shared" si="29"/>
        <v>عالی</v>
      </c>
      <c r="D788" s="26"/>
      <c r="E788" s="16"/>
      <c r="F788" s="16"/>
      <c r="G788" s="16"/>
      <c r="H788" s="18"/>
      <c r="I788" s="19"/>
    </row>
    <row r="789" spans="1:9" ht="15" customHeight="1" thickBot="1">
      <c r="A789" s="37" t="str">
        <f>نمرات!$P$1</f>
        <v>انضباط</v>
      </c>
      <c r="B789" s="49">
        <f>نمرات!$P$32</f>
        <v>20</v>
      </c>
      <c r="C789" s="31" t="str">
        <f>IF(B789&lt;10,"نیاز به مشاوره",IF(B789&lt;=12,"ضعیف",IF(B789&lt;=15,"متوسط",IF(B789&lt;=17,"خوب",IF(B789&lt;=19,"خیلی خوب",IF(B789&lt;=20,"عالی",""))))))</f>
        <v>عالی</v>
      </c>
      <c r="D789" s="26"/>
      <c r="E789" s="16"/>
      <c r="F789" s="16"/>
      <c r="G789" s="16"/>
      <c r="H789" s="18"/>
      <c r="I789" s="19"/>
    </row>
    <row r="790" spans="1:9" ht="15" customHeight="1" thickTop="1" thickBot="1">
      <c r="A790" s="20" t="s">
        <v>6</v>
      </c>
      <c r="B790" s="40">
        <f>SUM(B775:B788)</f>
        <v>171</v>
      </c>
      <c r="C790" s="21"/>
      <c r="D790" s="38" t="s">
        <v>19</v>
      </c>
      <c r="E790" s="39">
        <f>ROUND(AVERAGE(B775:B788),2)</f>
        <v>13.15</v>
      </c>
      <c r="F790" s="28"/>
      <c r="G790" s="12" t="s">
        <v>54</v>
      </c>
      <c r="H790" s="12" t="s">
        <v>11</v>
      </c>
      <c r="I790" s="46">
        <f>نمرات!$U$32</f>
        <v>26</v>
      </c>
    </row>
    <row r="791" spans="1:9" ht="15" customHeight="1" thickBot="1">
      <c r="A791" s="45" t="s">
        <v>52</v>
      </c>
      <c r="B791" s="89"/>
      <c r="C791" s="89"/>
      <c r="D791" s="89"/>
      <c r="E791" s="89"/>
      <c r="F791" s="89"/>
      <c r="G791" s="89"/>
      <c r="H791" s="94"/>
      <c r="I791" s="95"/>
    </row>
    <row r="792" spans="1:9" ht="15" customHeight="1">
      <c r="A792" s="96" t="str">
        <f>مشخصات!$B$8</f>
        <v>سلامتی و موفقیت شما آرزوی ماست</v>
      </c>
      <c r="B792" s="97"/>
      <c r="C792" s="97"/>
      <c r="D792" s="97"/>
      <c r="E792" s="97"/>
      <c r="F792" s="97"/>
      <c r="G792" s="97"/>
      <c r="H792" s="97"/>
      <c r="I792" s="98"/>
    </row>
    <row r="793" spans="1:9" ht="15" customHeight="1" thickBot="1">
      <c r="A793" s="99"/>
      <c r="B793" s="100"/>
      <c r="C793" s="100"/>
      <c r="D793" s="100"/>
      <c r="E793" s="100"/>
      <c r="F793" s="100"/>
      <c r="G793" s="100"/>
      <c r="H793" s="100"/>
      <c r="I793" s="101"/>
    </row>
    <row r="794" spans="1:9" ht="15" customHeight="1" thickTop="1">
      <c r="A794" s="90"/>
      <c r="B794" s="90"/>
      <c r="C794" s="90"/>
      <c r="D794" s="90"/>
      <c r="E794" s="90"/>
      <c r="F794" s="90"/>
      <c r="G794" s="90"/>
      <c r="H794" s="102"/>
      <c r="I794" s="103"/>
    </row>
    <row r="795" spans="1:9" ht="15" customHeight="1">
      <c r="B795" s="2"/>
      <c r="C795" s="2"/>
      <c r="D795" s="2"/>
      <c r="H795" s="2"/>
      <c r="I795" s="2"/>
    </row>
    <row r="796" spans="1:9" ht="15" customHeight="1" thickBot="1"/>
    <row r="797" spans="1:9" ht="15" customHeight="1" thickTop="1">
      <c r="A797" s="116" t="str">
        <f>مشخصات!$B$2</f>
        <v>ناحیه 2</v>
      </c>
      <c r="B797" s="117"/>
      <c r="C797" s="118"/>
      <c r="D797" s="119" t="s">
        <v>44</v>
      </c>
      <c r="E797" s="104" t="str">
        <f>مشخصات!$B$3</f>
        <v>میان نوبت اول</v>
      </c>
      <c r="F797" s="122" t="s">
        <v>53</v>
      </c>
      <c r="G797" s="124" t="str">
        <f>مشخصات!$B$4</f>
        <v>1400-1401</v>
      </c>
      <c r="H797" s="104" t="s">
        <v>43</v>
      </c>
      <c r="I797" s="106" t="str">
        <f>مشخصات!$B$6</f>
        <v>هفتم</v>
      </c>
    </row>
    <row r="798" spans="1:9" ht="15" customHeight="1" thickBot="1">
      <c r="A798" s="108" t="str">
        <f>مشخصات!$B$1</f>
        <v>دبيرستان خدایی</v>
      </c>
      <c r="B798" s="109"/>
      <c r="C798" s="110"/>
      <c r="D798" s="120"/>
      <c r="E798" s="121"/>
      <c r="F798" s="123"/>
      <c r="G798" s="125"/>
      <c r="H798" s="105"/>
      <c r="I798" s="107"/>
    </row>
    <row r="799" spans="1:9" ht="15" customHeight="1" thickTop="1" thickBot="1">
      <c r="A799" s="13" t="s">
        <v>8</v>
      </c>
      <c r="B799" s="14" t="s">
        <v>51</v>
      </c>
      <c r="C799" s="15" t="s">
        <v>49</v>
      </c>
      <c r="D799" s="42" t="s">
        <v>9</v>
      </c>
      <c r="E799" s="111" t="str">
        <f>نمرات!$A$33</f>
        <v>فروزان-عبدالاحد</v>
      </c>
      <c r="F799" s="112"/>
      <c r="G799" s="112"/>
      <c r="H799" s="43" t="s">
        <v>10</v>
      </c>
      <c r="I799" s="44">
        <f>مشخصات!$B$7</f>
        <v>801</v>
      </c>
    </row>
    <row r="800" spans="1:9" ht="15" customHeight="1" thickTop="1">
      <c r="A800" s="35" t="str">
        <f>نمرات!$B$1</f>
        <v>قرآن</v>
      </c>
      <c r="B800" s="47">
        <f>نمرات!$B$33</f>
        <v>11</v>
      </c>
      <c r="C800" s="29" t="str">
        <f>IF(B800&lt;10,"تجدید",IF(B800&lt;=12,"ضعیف",IF(B800&lt;=15,"متوسط",IF(B800&lt;=17,"خوب",IF(B800&lt;=19,"خیلی خوب",IF(B800&lt;=20,"عالی",""))))))</f>
        <v>ضعیف</v>
      </c>
      <c r="D800" s="41"/>
      <c r="E800" s="113"/>
      <c r="F800" s="114"/>
      <c r="G800" s="114"/>
      <c r="H800" s="114"/>
      <c r="I800" s="115"/>
    </row>
    <row r="801" spans="1:9" ht="15" customHeight="1">
      <c r="A801" s="36" t="str">
        <f>نمرات!$C$1</f>
        <v xml:space="preserve">معارف اسلامی </v>
      </c>
      <c r="B801" s="48">
        <f>نمرات!$C$33</f>
        <v>17</v>
      </c>
      <c r="C801" s="30" t="str">
        <f t="shared" ref="C801:C813" si="30">IF(B801&lt;10,"تجدید",IF(B801&lt;=12,"ضعیف",IF(B801&lt;=15,"متوسط",IF(B801&lt;=17,"خوب",IF(B801&lt;=19,"خیلی خوب",IF(B801&lt;=20,"عالی",""))))))</f>
        <v>خوب</v>
      </c>
      <c r="D801" s="26"/>
      <c r="E801" s="16"/>
      <c r="F801" s="17"/>
      <c r="G801" s="16"/>
      <c r="H801" s="18"/>
      <c r="I801" s="19"/>
    </row>
    <row r="802" spans="1:9" ht="15" customHeight="1">
      <c r="A802" s="36" t="str">
        <f>نمرات!$D$1</f>
        <v>قرائت فارسی</v>
      </c>
      <c r="B802" s="48">
        <f>نمرات!$D$33</f>
        <v>11</v>
      </c>
      <c r="C802" s="30" t="str">
        <f t="shared" si="30"/>
        <v>ضعیف</v>
      </c>
      <c r="D802" s="26"/>
      <c r="E802" s="16"/>
      <c r="F802" s="16"/>
      <c r="G802" s="16"/>
      <c r="H802" s="18"/>
      <c r="I802" s="19"/>
    </row>
    <row r="803" spans="1:9" ht="15" customHeight="1">
      <c r="A803" s="36" t="str">
        <f>نمرات!$E$1</f>
        <v>املاء</v>
      </c>
      <c r="B803" s="48">
        <f>نمرات!$E$33</f>
        <v>11</v>
      </c>
      <c r="C803" s="30" t="str">
        <f t="shared" si="30"/>
        <v>ضعیف</v>
      </c>
      <c r="D803" s="26"/>
      <c r="E803" s="16"/>
      <c r="F803" s="16"/>
      <c r="G803" s="16"/>
      <c r="H803" s="18"/>
      <c r="I803" s="19"/>
    </row>
    <row r="804" spans="1:9" ht="15" customHeight="1">
      <c r="A804" s="36" t="str">
        <f>نمرات!$F$1</f>
        <v>انشاء</v>
      </c>
      <c r="B804" s="48">
        <f>نمرات!$F$33</f>
        <v>11</v>
      </c>
      <c r="C804" s="30" t="str">
        <f t="shared" si="30"/>
        <v>ضعیف</v>
      </c>
      <c r="D804" s="26"/>
      <c r="E804" s="16"/>
      <c r="F804" s="16"/>
      <c r="G804" s="16"/>
      <c r="H804" s="18"/>
      <c r="I804" s="19"/>
    </row>
    <row r="805" spans="1:9" ht="15" customHeight="1">
      <c r="A805" s="36" t="str">
        <f>نمرات!$G$1</f>
        <v>عربی</v>
      </c>
      <c r="B805" s="48" t="str">
        <f>نمرات!$G$33</f>
        <v>-</v>
      </c>
      <c r="C805" s="30" t="str">
        <f t="shared" si="30"/>
        <v/>
      </c>
      <c r="D805" s="26"/>
      <c r="E805" s="16"/>
      <c r="F805" s="16"/>
      <c r="G805" s="16"/>
      <c r="H805" s="18"/>
      <c r="I805" s="19"/>
    </row>
    <row r="806" spans="1:9" ht="15" customHeight="1">
      <c r="A806" s="36" t="str">
        <f>نمرات!$H$1</f>
        <v>زبان انگلیسی</v>
      </c>
      <c r="B806" s="48">
        <f>نمرات!$H$33</f>
        <v>12</v>
      </c>
      <c r="C806" s="30" t="str">
        <f t="shared" si="30"/>
        <v>ضعیف</v>
      </c>
      <c r="D806" s="26"/>
      <c r="E806" s="16"/>
      <c r="F806" s="16"/>
      <c r="G806" s="16"/>
      <c r="H806" s="18"/>
      <c r="I806" s="19"/>
    </row>
    <row r="807" spans="1:9" ht="15" customHeight="1">
      <c r="A807" s="36" t="str">
        <f>نمرات!$I$1</f>
        <v>علوم تجربی</v>
      </c>
      <c r="B807" s="48">
        <f>نمرات!$I$33</f>
        <v>15</v>
      </c>
      <c r="C807" s="30" t="str">
        <f t="shared" si="30"/>
        <v>متوسط</v>
      </c>
      <c r="D807" s="26"/>
      <c r="E807" s="16"/>
      <c r="F807" s="16"/>
      <c r="G807" s="16"/>
      <c r="H807" s="18"/>
      <c r="I807" s="19"/>
    </row>
    <row r="808" spans="1:9" ht="15" customHeight="1">
      <c r="A808" s="36" t="str">
        <f>نمرات!$J$1</f>
        <v>ریاضی</v>
      </c>
      <c r="B808" s="48">
        <f>نمرات!$J$33</f>
        <v>0</v>
      </c>
      <c r="C808" s="30" t="str">
        <f t="shared" si="30"/>
        <v>تجدید</v>
      </c>
      <c r="D808" s="26"/>
      <c r="E808" s="16"/>
      <c r="F808" s="16"/>
      <c r="G808" s="16"/>
      <c r="H808" s="18"/>
      <c r="I808" s="19"/>
    </row>
    <row r="809" spans="1:9" ht="15" customHeight="1">
      <c r="A809" s="36" t="str">
        <f>نمرات!$K$1</f>
        <v>تربیت بدنی</v>
      </c>
      <c r="B809" s="48">
        <f>نمرات!$K$33</f>
        <v>20</v>
      </c>
      <c r="C809" s="30" t="str">
        <f t="shared" si="30"/>
        <v>عالی</v>
      </c>
      <c r="D809" s="26"/>
      <c r="E809" s="16"/>
      <c r="F809" s="16"/>
      <c r="G809" s="16"/>
      <c r="H809" s="18"/>
      <c r="I809" s="19"/>
    </row>
    <row r="810" spans="1:9" ht="15" customHeight="1" thickBot="1">
      <c r="A810" s="36" t="str">
        <f>نمرات!$L$1</f>
        <v>مطالعات</v>
      </c>
      <c r="B810" s="48">
        <f>نمرات!$L$33</f>
        <v>2</v>
      </c>
      <c r="C810" s="30" t="str">
        <f t="shared" si="30"/>
        <v>تجدید</v>
      </c>
      <c r="D810" s="26"/>
      <c r="E810" s="16"/>
      <c r="F810" s="16"/>
      <c r="G810" s="16"/>
      <c r="H810" s="18"/>
      <c r="I810" s="19"/>
    </row>
    <row r="811" spans="1:9" ht="15" customHeight="1" thickTop="1" thickBot="1">
      <c r="A811" s="36" t="str">
        <f>نمرات!$M$1</f>
        <v>فرهنگ و هنر</v>
      </c>
      <c r="B811" s="48">
        <f>نمرات!$M$33</f>
        <v>12</v>
      </c>
      <c r="C811" s="30" t="str">
        <f t="shared" si="30"/>
        <v>ضعیف</v>
      </c>
      <c r="D811" s="27" t="s">
        <v>50</v>
      </c>
      <c r="E811" s="25"/>
      <c r="F811" s="22"/>
      <c r="G811" s="22"/>
      <c r="H811" s="23"/>
      <c r="I811" s="24"/>
    </row>
    <row r="812" spans="1:9" ht="15" customHeight="1">
      <c r="A812" s="36" t="str">
        <f>نمرات!$N$1</f>
        <v>کار و فناوری</v>
      </c>
      <c r="B812" s="48">
        <f>نمرات!$N$33</f>
        <v>17</v>
      </c>
      <c r="C812" s="30" t="str">
        <f t="shared" si="30"/>
        <v>خوب</v>
      </c>
      <c r="D812" s="26"/>
      <c r="I812" s="6"/>
    </row>
    <row r="813" spans="1:9" ht="15" customHeight="1">
      <c r="A813" s="36" t="str">
        <f>نمرات!$O$1</f>
        <v>تفکر</v>
      </c>
      <c r="B813" s="48">
        <f>نمرات!$O$33</f>
        <v>20</v>
      </c>
      <c r="C813" s="30" t="str">
        <f t="shared" si="30"/>
        <v>عالی</v>
      </c>
      <c r="D813" s="26"/>
      <c r="E813" s="16"/>
      <c r="F813" s="16"/>
      <c r="G813" s="16"/>
      <c r="H813" s="18"/>
      <c r="I813" s="19"/>
    </row>
    <row r="814" spans="1:9" ht="15" customHeight="1" thickBot="1">
      <c r="A814" s="37" t="str">
        <f>نمرات!$P$1</f>
        <v>انضباط</v>
      </c>
      <c r="B814" s="49">
        <f>نمرات!$P$33</f>
        <v>20</v>
      </c>
      <c r="C814" s="31" t="str">
        <f>IF(B814&lt;10,"نیاز به مشاوره",IF(B814&lt;=12,"ضعیف",IF(B814&lt;=15,"متوسط",IF(B814&lt;=17,"خوب",IF(B814&lt;=19,"خیلی خوب",IF(B814&lt;=20,"عالی",""))))))</f>
        <v>عالی</v>
      </c>
      <c r="D814" s="26"/>
      <c r="E814" s="16"/>
      <c r="F814" s="16"/>
      <c r="G814" s="16"/>
      <c r="H814" s="18"/>
      <c r="I814" s="19"/>
    </row>
    <row r="815" spans="1:9" ht="15" customHeight="1" thickTop="1" thickBot="1">
      <c r="A815" s="20" t="s">
        <v>6</v>
      </c>
      <c r="B815" s="40">
        <f>SUM(B800:B813)</f>
        <v>159</v>
      </c>
      <c r="C815" s="21"/>
      <c r="D815" s="38" t="s">
        <v>19</v>
      </c>
      <c r="E815" s="39">
        <f>ROUND(AVERAGE(B800:B813),2)</f>
        <v>12.23</v>
      </c>
      <c r="F815" s="28"/>
      <c r="G815" s="12" t="s">
        <v>54</v>
      </c>
      <c r="H815" s="12" t="s">
        <v>11</v>
      </c>
      <c r="I815" s="46">
        <f>نمرات!$U$33</f>
        <v>28</v>
      </c>
    </row>
    <row r="816" spans="1:9" ht="15" customHeight="1" thickBot="1">
      <c r="A816" s="45" t="s">
        <v>52</v>
      </c>
      <c r="B816" s="89"/>
      <c r="C816" s="89"/>
      <c r="D816" s="89"/>
      <c r="E816" s="89"/>
      <c r="F816" s="89"/>
      <c r="G816" s="89"/>
      <c r="H816" s="94"/>
      <c r="I816" s="95"/>
    </row>
    <row r="817" spans="1:9" ht="15" customHeight="1">
      <c r="A817" s="96" t="str">
        <f>مشخصات!$B$8</f>
        <v>سلامتی و موفقیت شما آرزوی ماست</v>
      </c>
      <c r="B817" s="97"/>
      <c r="C817" s="97"/>
      <c r="D817" s="97"/>
      <c r="E817" s="97"/>
      <c r="F817" s="97"/>
      <c r="G817" s="97"/>
      <c r="H817" s="97"/>
      <c r="I817" s="98"/>
    </row>
    <row r="818" spans="1:9" ht="15" customHeight="1" thickBot="1">
      <c r="A818" s="99"/>
      <c r="B818" s="100"/>
      <c r="C818" s="100"/>
      <c r="D818" s="100"/>
      <c r="E818" s="100"/>
      <c r="F818" s="100"/>
      <c r="G818" s="100"/>
      <c r="H818" s="100"/>
      <c r="I818" s="101"/>
    </row>
    <row r="819" spans="1:9" ht="15" customHeight="1" thickTop="1">
      <c r="A819" s="90"/>
      <c r="B819" s="90"/>
      <c r="C819" s="90"/>
      <c r="D819" s="90"/>
      <c r="E819" s="90"/>
      <c r="F819" s="90"/>
      <c r="G819" s="90"/>
      <c r="H819" s="102"/>
      <c r="I819" s="103"/>
    </row>
    <row r="820" spans="1:9" ht="15" customHeight="1">
      <c r="A820" s="90"/>
      <c r="B820" s="90"/>
      <c r="C820" s="90"/>
      <c r="D820" s="90"/>
      <c r="E820" s="90"/>
      <c r="F820" s="90"/>
      <c r="G820" s="90"/>
      <c r="H820" s="91"/>
      <c r="I820" s="92"/>
    </row>
    <row r="821" spans="1:9" ht="15" customHeight="1">
      <c r="A821" s="88"/>
      <c r="B821" s="88"/>
      <c r="C821" s="88"/>
      <c r="D821" s="88"/>
      <c r="E821" s="88"/>
      <c r="F821" s="88"/>
      <c r="G821" s="88"/>
      <c r="H821" s="88"/>
      <c r="I821" s="88"/>
    </row>
    <row r="822" spans="1:9" ht="15" customHeight="1">
      <c r="B822" s="2"/>
      <c r="C822" s="2"/>
      <c r="D822" s="2"/>
    </row>
    <row r="823" spans="1:9" ht="15" customHeight="1">
      <c r="B823" s="2"/>
      <c r="C823" s="2"/>
      <c r="D823" s="2"/>
      <c r="H823" s="2"/>
      <c r="I823" s="2"/>
    </row>
    <row r="824" spans="1:9" ht="15" customHeight="1" thickBot="1">
      <c r="B824" s="2"/>
      <c r="C824" s="2"/>
      <c r="D824" s="2"/>
      <c r="H824" s="2"/>
      <c r="I824" s="2"/>
    </row>
    <row r="825" spans="1:9" ht="15" customHeight="1" thickTop="1">
      <c r="A825" s="116" t="str">
        <f>مشخصات!$B$2</f>
        <v>ناحیه 2</v>
      </c>
      <c r="B825" s="117"/>
      <c r="C825" s="118"/>
      <c r="D825" s="119" t="s">
        <v>44</v>
      </c>
      <c r="E825" s="104" t="str">
        <f>مشخصات!$B$3</f>
        <v>میان نوبت اول</v>
      </c>
      <c r="F825" s="122" t="s">
        <v>53</v>
      </c>
      <c r="G825" s="124" t="str">
        <f>مشخصات!$B$4</f>
        <v>1400-1401</v>
      </c>
      <c r="H825" s="104" t="s">
        <v>43</v>
      </c>
      <c r="I825" s="106" t="str">
        <f>مشخصات!$B$6</f>
        <v>هفتم</v>
      </c>
    </row>
    <row r="826" spans="1:9" ht="15" customHeight="1" thickBot="1">
      <c r="A826" s="108" t="str">
        <f>مشخصات!$B$1</f>
        <v>دبيرستان خدایی</v>
      </c>
      <c r="B826" s="109"/>
      <c r="C826" s="110"/>
      <c r="D826" s="120"/>
      <c r="E826" s="121"/>
      <c r="F826" s="123"/>
      <c r="G826" s="125"/>
      <c r="H826" s="105"/>
      <c r="I826" s="107"/>
    </row>
    <row r="827" spans="1:9" ht="15" customHeight="1" thickTop="1" thickBot="1">
      <c r="A827" s="13" t="s">
        <v>8</v>
      </c>
      <c r="B827" s="14" t="s">
        <v>51</v>
      </c>
      <c r="C827" s="15" t="s">
        <v>49</v>
      </c>
      <c r="D827" s="42" t="s">
        <v>9</v>
      </c>
      <c r="E827" s="111" t="str">
        <f>نمرات!$A$34</f>
        <v>كطولی-محمد</v>
      </c>
      <c r="F827" s="112"/>
      <c r="G827" s="112"/>
      <c r="H827" s="43" t="s">
        <v>10</v>
      </c>
      <c r="I827" s="44">
        <f>مشخصات!$B$7</f>
        <v>801</v>
      </c>
    </row>
    <row r="828" spans="1:9" ht="15" customHeight="1" thickTop="1">
      <c r="A828" s="35" t="str">
        <f>نمرات!$B$1</f>
        <v>قرآن</v>
      </c>
      <c r="B828" s="47">
        <f>نمرات!$B$34</f>
        <v>18</v>
      </c>
      <c r="C828" s="29" t="str">
        <f>IF(B828&lt;10,"تجدید",IF(B828&lt;=12,"ضعیف",IF(B828&lt;=15,"متوسط",IF(B828&lt;=17,"خوب",IF(B828&lt;=19,"خیلی خوب",IF(B828&lt;=20,"عالی",""))))))</f>
        <v>خیلی خوب</v>
      </c>
      <c r="D828" s="41"/>
      <c r="E828" s="113"/>
      <c r="F828" s="114"/>
      <c r="G828" s="114"/>
      <c r="H828" s="114"/>
      <c r="I828" s="115"/>
    </row>
    <row r="829" spans="1:9" ht="15" customHeight="1">
      <c r="A829" s="36" t="str">
        <f>نمرات!$C$1</f>
        <v xml:space="preserve">معارف اسلامی </v>
      </c>
      <c r="B829" s="48">
        <f>نمرات!$C$34</f>
        <v>17</v>
      </c>
      <c r="C829" s="30" t="str">
        <f t="shared" ref="C829:C841" si="31">IF(B829&lt;10,"تجدید",IF(B829&lt;=12,"ضعیف",IF(B829&lt;=15,"متوسط",IF(B829&lt;=17,"خوب",IF(B829&lt;=19,"خیلی خوب",IF(B829&lt;=20,"عالی",""))))))</f>
        <v>خوب</v>
      </c>
      <c r="D829" s="26"/>
      <c r="E829" s="16"/>
      <c r="F829" s="17"/>
      <c r="G829" s="16"/>
      <c r="H829" s="18"/>
      <c r="I829" s="19"/>
    </row>
    <row r="830" spans="1:9" ht="15" customHeight="1">
      <c r="A830" s="36" t="str">
        <f>نمرات!$D$1</f>
        <v>قرائت فارسی</v>
      </c>
      <c r="B830" s="48">
        <f>نمرات!$D$34</f>
        <v>18</v>
      </c>
      <c r="C830" s="30" t="str">
        <f t="shared" si="31"/>
        <v>خیلی خوب</v>
      </c>
      <c r="D830" s="26"/>
      <c r="E830" s="16"/>
      <c r="F830" s="16"/>
      <c r="G830" s="16"/>
      <c r="H830" s="18"/>
      <c r="I830" s="19"/>
    </row>
    <row r="831" spans="1:9" ht="15" customHeight="1">
      <c r="A831" s="36" t="str">
        <f>نمرات!$E$1</f>
        <v>املاء</v>
      </c>
      <c r="B831" s="48">
        <f>نمرات!$E$34</f>
        <v>18</v>
      </c>
      <c r="C831" s="30" t="str">
        <f t="shared" si="31"/>
        <v>خیلی خوب</v>
      </c>
      <c r="D831" s="26"/>
      <c r="E831" s="16"/>
      <c r="F831" s="16"/>
      <c r="G831" s="16"/>
      <c r="H831" s="18"/>
      <c r="I831" s="19"/>
    </row>
    <row r="832" spans="1:9" ht="15" customHeight="1">
      <c r="A832" s="36" t="str">
        <f>نمرات!$F$1</f>
        <v>انشاء</v>
      </c>
      <c r="B832" s="48">
        <f>نمرات!$F$34</f>
        <v>18</v>
      </c>
      <c r="C832" s="30" t="str">
        <f t="shared" si="31"/>
        <v>خیلی خوب</v>
      </c>
      <c r="D832" s="26"/>
      <c r="E832" s="16"/>
      <c r="F832" s="16"/>
      <c r="G832" s="16"/>
      <c r="H832" s="18"/>
      <c r="I832" s="19"/>
    </row>
    <row r="833" spans="1:9" ht="15" customHeight="1">
      <c r="A833" s="36" t="str">
        <f>نمرات!$G$1</f>
        <v>عربی</v>
      </c>
      <c r="B833" s="48">
        <f>نمرات!$G$34</f>
        <v>20</v>
      </c>
      <c r="C833" s="30" t="str">
        <f t="shared" si="31"/>
        <v>عالی</v>
      </c>
      <c r="D833" s="26"/>
      <c r="E833" s="16"/>
      <c r="F833" s="16"/>
      <c r="G833" s="16"/>
      <c r="H833" s="18"/>
      <c r="I833" s="19"/>
    </row>
    <row r="834" spans="1:9" ht="15" customHeight="1">
      <c r="A834" s="36" t="str">
        <f>نمرات!$H$1</f>
        <v>زبان انگلیسی</v>
      </c>
      <c r="B834" s="48">
        <f>نمرات!$H$34</f>
        <v>20</v>
      </c>
      <c r="C834" s="30" t="str">
        <f t="shared" si="31"/>
        <v>عالی</v>
      </c>
      <c r="D834" s="26"/>
      <c r="E834" s="16"/>
      <c r="F834" s="16"/>
      <c r="G834" s="16"/>
      <c r="H834" s="18"/>
      <c r="I834" s="19"/>
    </row>
    <row r="835" spans="1:9" ht="15" customHeight="1">
      <c r="A835" s="36" t="str">
        <f>نمرات!$I$1</f>
        <v>علوم تجربی</v>
      </c>
      <c r="B835" s="48">
        <f>نمرات!$I$34</f>
        <v>18</v>
      </c>
      <c r="C835" s="30" t="str">
        <f t="shared" si="31"/>
        <v>خیلی خوب</v>
      </c>
      <c r="D835" s="26"/>
      <c r="E835" s="16"/>
      <c r="F835" s="16"/>
      <c r="G835" s="16"/>
      <c r="H835" s="18"/>
      <c r="I835" s="19"/>
    </row>
    <row r="836" spans="1:9" ht="15" customHeight="1">
      <c r="A836" s="36" t="str">
        <f>نمرات!$J$1</f>
        <v>ریاضی</v>
      </c>
      <c r="B836" s="48">
        <f>نمرات!$J$34</f>
        <v>5</v>
      </c>
      <c r="C836" s="30" t="str">
        <f t="shared" si="31"/>
        <v>تجدید</v>
      </c>
      <c r="D836" s="26"/>
      <c r="E836" s="16"/>
      <c r="F836" s="16"/>
      <c r="G836" s="16"/>
      <c r="H836" s="18"/>
      <c r="I836" s="19"/>
    </row>
    <row r="837" spans="1:9" ht="15" customHeight="1">
      <c r="A837" s="36" t="str">
        <f>نمرات!$K$1</f>
        <v>تربیت بدنی</v>
      </c>
      <c r="B837" s="48">
        <f>نمرات!$K$34</f>
        <v>20</v>
      </c>
      <c r="C837" s="30" t="str">
        <f t="shared" si="31"/>
        <v>عالی</v>
      </c>
      <c r="D837" s="26"/>
      <c r="E837" s="16"/>
      <c r="F837" s="16"/>
      <c r="G837" s="16"/>
      <c r="H837" s="18"/>
      <c r="I837" s="19"/>
    </row>
    <row r="838" spans="1:9" ht="15" customHeight="1" thickBot="1">
      <c r="A838" s="36" t="str">
        <f>نمرات!$L$1</f>
        <v>مطالعات</v>
      </c>
      <c r="B838" s="48">
        <f>نمرات!$L$34</f>
        <v>18</v>
      </c>
      <c r="C838" s="30" t="str">
        <f t="shared" si="31"/>
        <v>خیلی خوب</v>
      </c>
      <c r="D838" s="26"/>
      <c r="E838" s="16"/>
      <c r="F838" s="16"/>
      <c r="G838" s="16"/>
      <c r="H838" s="18"/>
      <c r="I838" s="19"/>
    </row>
    <row r="839" spans="1:9" ht="15" customHeight="1" thickTop="1" thickBot="1">
      <c r="A839" s="36" t="str">
        <f>نمرات!$M$1</f>
        <v>فرهنگ و هنر</v>
      </c>
      <c r="B839" s="48">
        <f>نمرات!$M$34</f>
        <v>19</v>
      </c>
      <c r="C839" s="30" t="str">
        <f t="shared" si="31"/>
        <v>خیلی خوب</v>
      </c>
      <c r="D839" s="27" t="s">
        <v>50</v>
      </c>
      <c r="E839" s="25"/>
      <c r="F839" s="22"/>
      <c r="G839" s="22"/>
      <c r="H839" s="23"/>
      <c r="I839" s="24"/>
    </row>
    <row r="840" spans="1:9" ht="15" customHeight="1">
      <c r="A840" s="36" t="str">
        <f>نمرات!$N$1</f>
        <v>کار و فناوری</v>
      </c>
      <c r="B840" s="48">
        <f>نمرات!$N$34</f>
        <v>20</v>
      </c>
      <c r="C840" s="30" t="str">
        <f t="shared" si="31"/>
        <v>عالی</v>
      </c>
      <c r="D840" s="26"/>
      <c r="I840" s="6"/>
    </row>
    <row r="841" spans="1:9" ht="15" customHeight="1">
      <c r="A841" s="36" t="str">
        <f>نمرات!$O$1</f>
        <v>تفکر</v>
      </c>
      <c r="B841" s="48">
        <f>نمرات!$O$34</f>
        <v>20</v>
      </c>
      <c r="C841" s="30" t="str">
        <f t="shared" si="31"/>
        <v>عالی</v>
      </c>
      <c r="D841" s="26"/>
      <c r="E841" s="16"/>
      <c r="F841" s="16"/>
      <c r="G841" s="16"/>
      <c r="H841" s="18"/>
      <c r="I841" s="19"/>
    </row>
    <row r="842" spans="1:9" ht="15" customHeight="1" thickBot="1">
      <c r="A842" s="37" t="str">
        <f>نمرات!$P$1</f>
        <v>انضباط</v>
      </c>
      <c r="B842" s="49">
        <f>نمرات!$P$34</f>
        <v>20</v>
      </c>
      <c r="C842" s="31" t="str">
        <f>IF(B842&lt;10,"نیاز به مشاوره",IF(B842&lt;=12,"ضعیف",IF(B842&lt;=15,"متوسط",IF(B842&lt;=17,"خوب",IF(B842&lt;=19,"خیلی خوب",IF(B842&lt;=20,"عالی",""))))))</f>
        <v>عالی</v>
      </c>
      <c r="D842" s="26"/>
      <c r="E842" s="16"/>
      <c r="F842" s="16"/>
      <c r="G842" s="16"/>
      <c r="H842" s="18"/>
      <c r="I842" s="19"/>
    </row>
    <row r="843" spans="1:9" ht="15" customHeight="1" thickTop="1" thickBot="1">
      <c r="A843" s="20" t="s">
        <v>6</v>
      </c>
      <c r="B843" s="40">
        <f>SUM(B828:B841)</f>
        <v>249</v>
      </c>
      <c r="C843" s="21"/>
      <c r="D843" s="38" t="s">
        <v>19</v>
      </c>
      <c r="E843" s="39">
        <f>ROUND(AVERAGE(B828:B841),2)</f>
        <v>17.79</v>
      </c>
      <c r="F843" s="28"/>
      <c r="G843" s="12" t="s">
        <v>54</v>
      </c>
      <c r="H843" s="12" t="s">
        <v>11</v>
      </c>
      <c r="I843" s="46">
        <f>نمرات!$U$34</f>
        <v>7</v>
      </c>
    </row>
    <row r="844" spans="1:9" ht="15" customHeight="1" thickBot="1">
      <c r="A844" s="45" t="s">
        <v>52</v>
      </c>
      <c r="B844" s="89"/>
      <c r="C844" s="89"/>
      <c r="D844" s="89"/>
      <c r="E844" s="89"/>
      <c r="F844" s="89"/>
      <c r="G844" s="89"/>
      <c r="H844" s="94"/>
      <c r="I844" s="95"/>
    </row>
    <row r="845" spans="1:9" ht="15" customHeight="1">
      <c r="A845" s="96" t="str">
        <f>مشخصات!$B$8</f>
        <v>سلامتی و موفقیت شما آرزوی ماست</v>
      </c>
      <c r="B845" s="97"/>
      <c r="C845" s="97"/>
      <c r="D845" s="97"/>
      <c r="E845" s="97"/>
      <c r="F845" s="97"/>
      <c r="G845" s="97"/>
      <c r="H845" s="97"/>
      <c r="I845" s="98"/>
    </row>
    <row r="846" spans="1:9" ht="15" customHeight="1" thickBot="1">
      <c r="A846" s="99"/>
      <c r="B846" s="100"/>
      <c r="C846" s="100"/>
      <c r="D846" s="100"/>
      <c r="E846" s="100"/>
      <c r="F846" s="100"/>
      <c r="G846" s="100"/>
      <c r="H846" s="100"/>
      <c r="I846" s="101"/>
    </row>
    <row r="847" spans="1:9" ht="15" customHeight="1" thickTop="1">
      <c r="A847" s="90"/>
      <c r="B847" s="90"/>
      <c r="C847" s="90"/>
      <c r="D847" s="90"/>
      <c r="E847" s="90"/>
      <c r="F847" s="90"/>
      <c r="G847" s="90"/>
      <c r="H847" s="102"/>
      <c r="I847" s="103"/>
    </row>
    <row r="848" spans="1:9" ht="15" customHeight="1">
      <c r="B848" s="2"/>
      <c r="C848" s="2"/>
      <c r="D848" s="2"/>
      <c r="H848" s="2"/>
      <c r="I848" s="2"/>
    </row>
    <row r="849" spans="1:9" ht="15" customHeight="1" thickBot="1"/>
    <row r="850" spans="1:9" ht="15" customHeight="1" thickTop="1">
      <c r="A850" s="116" t="str">
        <f>مشخصات!$B$2</f>
        <v>ناحیه 2</v>
      </c>
      <c r="B850" s="117"/>
      <c r="C850" s="118"/>
      <c r="D850" s="119" t="s">
        <v>44</v>
      </c>
      <c r="E850" s="104" t="str">
        <f>مشخصات!$B$3</f>
        <v>میان نوبت اول</v>
      </c>
      <c r="F850" s="122" t="s">
        <v>53</v>
      </c>
      <c r="G850" s="124" t="str">
        <f>مشخصات!$B$4</f>
        <v>1400-1401</v>
      </c>
      <c r="H850" s="104" t="s">
        <v>43</v>
      </c>
      <c r="I850" s="106" t="str">
        <f>مشخصات!$B$6</f>
        <v>هفتم</v>
      </c>
    </row>
    <row r="851" spans="1:9" ht="15" customHeight="1" thickBot="1">
      <c r="A851" s="108" t="str">
        <f>مشخصات!$B$1</f>
        <v>دبيرستان خدایی</v>
      </c>
      <c r="B851" s="109"/>
      <c r="C851" s="110"/>
      <c r="D851" s="120"/>
      <c r="E851" s="121"/>
      <c r="F851" s="123"/>
      <c r="G851" s="125"/>
      <c r="H851" s="105"/>
      <c r="I851" s="107"/>
    </row>
    <row r="852" spans="1:9" ht="15" customHeight="1" thickTop="1" thickBot="1">
      <c r="A852" s="13" t="s">
        <v>8</v>
      </c>
      <c r="B852" s="14" t="s">
        <v>51</v>
      </c>
      <c r="C852" s="15" t="s">
        <v>49</v>
      </c>
      <c r="D852" s="42" t="s">
        <v>9</v>
      </c>
      <c r="E852" s="111" t="str">
        <f>نمرات!$A$35</f>
        <v>كلهر-امیررضا</v>
      </c>
      <c r="F852" s="112"/>
      <c r="G852" s="112"/>
      <c r="H852" s="43" t="s">
        <v>10</v>
      </c>
      <c r="I852" s="44">
        <f>مشخصات!$B$7</f>
        <v>801</v>
      </c>
    </row>
    <row r="853" spans="1:9" ht="15" customHeight="1" thickTop="1">
      <c r="A853" s="35" t="str">
        <f>نمرات!$B$1</f>
        <v>قرآن</v>
      </c>
      <c r="B853" s="47">
        <f>نمرات!$B$35</f>
        <v>14</v>
      </c>
      <c r="C853" s="29" t="str">
        <f>IF(B853&lt;10,"تجدید",IF(B853&lt;=12,"ضعیف",IF(B853&lt;=15,"متوسط",IF(B853&lt;=17,"خوب",IF(B853&lt;=19,"خیلی خوب",IF(B853&lt;=20,"عالی",""))))))</f>
        <v>متوسط</v>
      </c>
      <c r="D853" s="41"/>
      <c r="E853" s="113"/>
      <c r="F853" s="114"/>
      <c r="G853" s="114"/>
      <c r="H853" s="114"/>
      <c r="I853" s="115"/>
    </row>
    <row r="854" spans="1:9" ht="15" customHeight="1">
      <c r="A854" s="36" t="str">
        <f>نمرات!$C$1</f>
        <v xml:space="preserve">معارف اسلامی </v>
      </c>
      <c r="B854" s="48">
        <f>نمرات!$C$35</f>
        <v>7</v>
      </c>
      <c r="C854" s="30" t="str">
        <f t="shared" ref="C854:C866" si="32">IF(B854&lt;10,"تجدید",IF(B854&lt;=12,"ضعیف",IF(B854&lt;=15,"متوسط",IF(B854&lt;=17,"خوب",IF(B854&lt;=19,"خیلی خوب",IF(B854&lt;=20,"عالی",""))))))</f>
        <v>تجدید</v>
      </c>
      <c r="D854" s="26"/>
      <c r="E854" s="16"/>
      <c r="F854" s="17"/>
      <c r="G854" s="16"/>
      <c r="H854" s="18"/>
      <c r="I854" s="19"/>
    </row>
    <row r="855" spans="1:9" ht="15" customHeight="1">
      <c r="A855" s="36" t="str">
        <f>نمرات!$D$1</f>
        <v>قرائت فارسی</v>
      </c>
      <c r="B855" s="48">
        <f>نمرات!$D$35</f>
        <v>14</v>
      </c>
      <c r="C855" s="30" t="str">
        <f t="shared" si="32"/>
        <v>متوسط</v>
      </c>
      <c r="D855" s="26"/>
      <c r="E855" s="16"/>
      <c r="F855" s="16"/>
      <c r="G855" s="16"/>
      <c r="H855" s="18"/>
      <c r="I855" s="19"/>
    </row>
    <row r="856" spans="1:9" ht="15" customHeight="1">
      <c r="A856" s="36" t="str">
        <f>نمرات!$E$1</f>
        <v>املاء</v>
      </c>
      <c r="B856" s="48">
        <f>نمرات!$E$35</f>
        <v>14</v>
      </c>
      <c r="C856" s="30" t="str">
        <f t="shared" si="32"/>
        <v>متوسط</v>
      </c>
      <c r="D856" s="26"/>
      <c r="E856" s="16"/>
      <c r="F856" s="16"/>
      <c r="G856" s="16"/>
      <c r="H856" s="18"/>
      <c r="I856" s="19"/>
    </row>
    <row r="857" spans="1:9" ht="15" customHeight="1">
      <c r="A857" s="36" t="str">
        <f>نمرات!$F$1</f>
        <v>انشاء</v>
      </c>
      <c r="B857" s="48">
        <f>نمرات!$F$35</f>
        <v>14</v>
      </c>
      <c r="C857" s="30" t="str">
        <f t="shared" si="32"/>
        <v>متوسط</v>
      </c>
      <c r="D857" s="26"/>
      <c r="E857" s="16"/>
      <c r="F857" s="16"/>
      <c r="G857" s="16"/>
      <c r="H857" s="18"/>
      <c r="I857" s="19"/>
    </row>
    <row r="858" spans="1:9" ht="15" customHeight="1">
      <c r="A858" s="36" t="str">
        <f>نمرات!$G$1</f>
        <v>عربی</v>
      </c>
      <c r="B858" s="48">
        <f>نمرات!$G$35</f>
        <v>16</v>
      </c>
      <c r="C858" s="30" t="str">
        <f t="shared" si="32"/>
        <v>خوب</v>
      </c>
      <c r="D858" s="26"/>
      <c r="E858" s="16"/>
      <c r="F858" s="16"/>
      <c r="G858" s="16"/>
      <c r="H858" s="18"/>
      <c r="I858" s="19"/>
    </row>
    <row r="859" spans="1:9" ht="15" customHeight="1">
      <c r="A859" s="36" t="str">
        <f>نمرات!$H$1</f>
        <v>زبان انگلیسی</v>
      </c>
      <c r="B859" s="48">
        <f>نمرات!$H$35</f>
        <v>6</v>
      </c>
      <c r="C859" s="30" t="str">
        <f t="shared" si="32"/>
        <v>تجدید</v>
      </c>
      <c r="D859" s="26"/>
      <c r="E859" s="16"/>
      <c r="F859" s="16"/>
      <c r="G859" s="16"/>
      <c r="H859" s="18"/>
      <c r="I859" s="19"/>
    </row>
    <row r="860" spans="1:9" ht="15" customHeight="1">
      <c r="A860" s="36" t="str">
        <f>نمرات!$I$1</f>
        <v>علوم تجربی</v>
      </c>
      <c r="B860" s="48">
        <f>نمرات!$I$35</f>
        <v>17</v>
      </c>
      <c r="C860" s="30" t="str">
        <f t="shared" si="32"/>
        <v>خوب</v>
      </c>
      <c r="D860" s="26"/>
      <c r="E860" s="16"/>
      <c r="F860" s="16"/>
      <c r="G860" s="16"/>
      <c r="H860" s="18"/>
      <c r="I860" s="19"/>
    </row>
    <row r="861" spans="1:9" ht="15" customHeight="1">
      <c r="A861" s="36" t="str">
        <f>نمرات!$J$1</f>
        <v>ریاضی</v>
      </c>
      <c r="B861" s="48">
        <f>نمرات!$J$35</f>
        <v>8</v>
      </c>
      <c r="C861" s="30" t="str">
        <f t="shared" si="32"/>
        <v>تجدید</v>
      </c>
      <c r="D861" s="26"/>
      <c r="E861" s="16"/>
      <c r="F861" s="16"/>
      <c r="G861" s="16"/>
      <c r="H861" s="18"/>
      <c r="I861" s="19"/>
    </row>
    <row r="862" spans="1:9" ht="15" customHeight="1">
      <c r="A862" s="36" t="str">
        <f>نمرات!$K$1</f>
        <v>تربیت بدنی</v>
      </c>
      <c r="B862" s="48">
        <f>نمرات!$K$35</f>
        <v>20</v>
      </c>
      <c r="C862" s="30" t="str">
        <f t="shared" si="32"/>
        <v>عالی</v>
      </c>
      <c r="D862" s="26"/>
      <c r="E862" s="16"/>
      <c r="F862" s="16"/>
      <c r="G862" s="16"/>
      <c r="H862" s="18"/>
      <c r="I862" s="19"/>
    </row>
    <row r="863" spans="1:9" ht="15" customHeight="1" thickBot="1">
      <c r="A863" s="36" t="str">
        <f>نمرات!$L$1</f>
        <v>مطالعات</v>
      </c>
      <c r="B863" s="48">
        <f>نمرات!$L$35</f>
        <v>8</v>
      </c>
      <c r="C863" s="30" t="str">
        <f t="shared" si="32"/>
        <v>تجدید</v>
      </c>
      <c r="D863" s="26"/>
      <c r="E863" s="16"/>
      <c r="F863" s="16"/>
      <c r="G863" s="16"/>
      <c r="H863" s="18"/>
      <c r="I863" s="19"/>
    </row>
    <row r="864" spans="1:9" ht="15" customHeight="1" thickTop="1" thickBot="1">
      <c r="A864" s="36" t="str">
        <f>نمرات!$M$1</f>
        <v>فرهنگ و هنر</v>
      </c>
      <c r="B864" s="48">
        <f>نمرات!$M$35</f>
        <v>13</v>
      </c>
      <c r="C864" s="30" t="str">
        <f t="shared" si="32"/>
        <v>متوسط</v>
      </c>
      <c r="D864" s="27" t="s">
        <v>50</v>
      </c>
      <c r="E864" s="25"/>
      <c r="F864" s="22"/>
      <c r="G864" s="22"/>
      <c r="H864" s="23"/>
      <c r="I864" s="24"/>
    </row>
    <row r="865" spans="1:9" ht="15" customHeight="1">
      <c r="A865" s="36" t="str">
        <f>نمرات!$N$1</f>
        <v>کار و فناوری</v>
      </c>
      <c r="B865" s="48">
        <f>نمرات!$N$35</f>
        <v>20</v>
      </c>
      <c r="C865" s="30" t="str">
        <f t="shared" si="32"/>
        <v>عالی</v>
      </c>
      <c r="D865" s="26"/>
      <c r="I865" s="6"/>
    </row>
    <row r="866" spans="1:9" ht="15" customHeight="1">
      <c r="A866" s="36" t="str">
        <f>نمرات!$O$1</f>
        <v>تفکر</v>
      </c>
      <c r="B866" s="48">
        <f>نمرات!$O$35</f>
        <v>20</v>
      </c>
      <c r="C866" s="30" t="str">
        <f t="shared" si="32"/>
        <v>عالی</v>
      </c>
      <c r="D866" s="26"/>
      <c r="E866" s="16"/>
      <c r="F866" s="16"/>
      <c r="G866" s="16"/>
      <c r="H866" s="18"/>
      <c r="I866" s="19"/>
    </row>
    <row r="867" spans="1:9" ht="15" customHeight="1" thickBot="1">
      <c r="A867" s="37" t="str">
        <f>نمرات!$P$1</f>
        <v>انضباط</v>
      </c>
      <c r="B867" s="49">
        <f>نمرات!$P$35</f>
        <v>20</v>
      </c>
      <c r="C867" s="31" t="str">
        <f>IF(B867&lt;10,"نیاز به مشاوره",IF(B867&lt;=12,"ضعیف",IF(B867&lt;=15,"متوسط",IF(B867&lt;=17,"خوب",IF(B867&lt;=19,"خیلی خوب",IF(B867&lt;=20,"عالی",""))))))</f>
        <v>عالی</v>
      </c>
      <c r="D867" s="26"/>
      <c r="E867" s="16"/>
      <c r="F867" s="16"/>
      <c r="G867" s="16"/>
      <c r="H867" s="18"/>
      <c r="I867" s="19"/>
    </row>
    <row r="868" spans="1:9" ht="15" customHeight="1" thickTop="1" thickBot="1">
      <c r="A868" s="20" t="s">
        <v>6</v>
      </c>
      <c r="B868" s="40">
        <f>SUM(B853:B866)</f>
        <v>191</v>
      </c>
      <c r="C868" s="21"/>
      <c r="D868" s="38" t="s">
        <v>19</v>
      </c>
      <c r="E868" s="39">
        <f>ROUND(AVERAGE(B853:B866),2)</f>
        <v>13.64</v>
      </c>
      <c r="F868" s="28"/>
      <c r="G868" s="12" t="s">
        <v>54</v>
      </c>
      <c r="H868" s="12" t="s">
        <v>11</v>
      </c>
      <c r="I868" s="46">
        <f>نمرات!$U$35</f>
        <v>25</v>
      </c>
    </row>
    <row r="869" spans="1:9" ht="15" customHeight="1" thickBot="1">
      <c r="A869" s="45" t="s">
        <v>52</v>
      </c>
      <c r="B869" s="89"/>
      <c r="C869" s="89"/>
      <c r="D869" s="89"/>
      <c r="E869" s="89"/>
      <c r="F869" s="89"/>
      <c r="G869" s="89"/>
      <c r="H869" s="94"/>
      <c r="I869" s="95"/>
    </row>
    <row r="870" spans="1:9" ht="15" customHeight="1">
      <c r="A870" s="96" t="str">
        <f>مشخصات!$B$8</f>
        <v>سلامتی و موفقیت شما آرزوی ماست</v>
      </c>
      <c r="B870" s="97"/>
      <c r="C870" s="97"/>
      <c r="D870" s="97"/>
      <c r="E870" s="97"/>
      <c r="F870" s="97"/>
      <c r="G870" s="97"/>
      <c r="H870" s="97"/>
      <c r="I870" s="98"/>
    </row>
    <row r="871" spans="1:9" ht="15" customHeight="1" thickBot="1">
      <c r="A871" s="99"/>
      <c r="B871" s="100"/>
      <c r="C871" s="100"/>
      <c r="D871" s="100"/>
      <c r="E871" s="100"/>
      <c r="F871" s="100"/>
      <c r="G871" s="100"/>
      <c r="H871" s="100"/>
      <c r="I871" s="101"/>
    </row>
    <row r="872" spans="1:9" ht="15" customHeight="1" thickTop="1">
      <c r="A872" s="90"/>
      <c r="B872" s="90"/>
      <c r="C872" s="90"/>
      <c r="D872" s="90"/>
      <c r="E872" s="90"/>
      <c r="F872" s="90"/>
      <c r="G872" s="90"/>
      <c r="H872" s="102"/>
      <c r="I872" s="103"/>
    </row>
    <row r="873" spans="1:9" ht="15" customHeight="1">
      <c r="A873" s="90"/>
      <c r="B873" s="90"/>
      <c r="C873" s="90"/>
      <c r="D873" s="90"/>
      <c r="E873" s="90"/>
      <c r="F873" s="90"/>
      <c r="G873" s="90"/>
      <c r="H873" s="91"/>
      <c r="I873" s="92"/>
    </row>
    <row r="874" spans="1:9" ht="15" customHeight="1">
      <c r="A874" s="88"/>
      <c r="B874" s="88"/>
      <c r="C874" s="88"/>
      <c r="D874" s="88"/>
      <c r="E874" s="88"/>
      <c r="F874" s="88"/>
      <c r="G874" s="88"/>
      <c r="H874" s="88"/>
      <c r="I874" s="88"/>
    </row>
    <row r="875" spans="1:9" ht="15" customHeight="1">
      <c r="B875" s="2"/>
      <c r="C875" s="2"/>
      <c r="D875" s="2"/>
    </row>
    <row r="876" spans="1:9" ht="15" customHeight="1">
      <c r="B876" s="2"/>
      <c r="C876" s="2"/>
      <c r="D876" s="2"/>
      <c r="H876" s="2"/>
      <c r="I876" s="2"/>
    </row>
    <row r="877" spans="1:9" ht="15" customHeight="1" thickBot="1">
      <c r="B877" s="2"/>
      <c r="C877" s="2"/>
      <c r="D877" s="2"/>
      <c r="H877" s="2"/>
      <c r="I877" s="2"/>
    </row>
    <row r="878" spans="1:9" ht="15" customHeight="1" thickTop="1">
      <c r="A878" s="116" t="str">
        <f>مشخصات!$B$2</f>
        <v>ناحیه 2</v>
      </c>
      <c r="B878" s="117"/>
      <c r="C878" s="118"/>
      <c r="D878" s="119" t="s">
        <v>44</v>
      </c>
      <c r="E878" s="104" t="str">
        <f>مشخصات!$B$3</f>
        <v>میان نوبت اول</v>
      </c>
      <c r="F878" s="122" t="s">
        <v>53</v>
      </c>
      <c r="G878" s="124" t="str">
        <f>مشخصات!$B$4</f>
        <v>1400-1401</v>
      </c>
      <c r="H878" s="104" t="s">
        <v>43</v>
      </c>
      <c r="I878" s="106" t="str">
        <f>مشخصات!$B$6</f>
        <v>هفتم</v>
      </c>
    </row>
    <row r="879" spans="1:9" ht="15" customHeight="1" thickBot="1">
      <c r="A879" s="108" t="str">
        <f>مشخصات!$B$1</f>
        <v>دبيرستان خدایی</v>
      </c>
      <c r="B879" s="109"/>
      <c r="C879" s="110"/>
      <c r="D879" s="120"/>
      <c r="E879" s="121"/>
      <c r="F879" s="123"/>
      <c r="G879" s="125"/>
      <c r="H879" s="105"/>
      <c r="I879" s="107"/>
    </row>
    <row r="880" spans="1:9" ht="15" customHeight="1" thickTop="1" thickBot="1">
      <c r="A880" s="13" t="s">
        <v>8</v>
      </c>
      <c r="B880" s="14" t="s">
        <v>51</v>
      </c>
      <c r="C880" s="15" t="s">
        <v>49</v>
      </c>
      <c r="D880" s="42" t="s">
        <v>9</v>
      </c>
      <c r="E880" s="111" t="str">
        <f>نمرات!$A$36</f>
        <v>علی آبادی-محمدمهدی</v>
      </c>
      <c r="F880" s="112"/>
      <c r="G880" s="112"/>
      <c r="H880" s="43" t="s">
        <v>10</v>
      </c>
      <c r="I880" s="44">
        <f>مشخصات!$B$7</f>
        <v>801</v>
      </c>
    </row>
    <row r="881" spans="1:9" ht="15" customHeight="1" thickTop="1">
      <c r="A881" s="35" t="str">
        <f>نمرات!$B$1</f>
        <v>قرآن</v>
      </c>
      <c r="B881" s="47">
        <f>نمرات!$B$36</f>
        <v>14</v>
      </c>
      <c r="C881" s="29" t="str">
        <f>IF(B881&lt;10,"تجدید",IF(B881&lt;=12,"ضعیف",IF(B881&lt;=15,"متوسط",IF(B881&lt;=17,"خوب",IF(B881&lt;=19,"خیلی خوب",IF(B881&lt;=20,"عالی",""))))))</f>
        <v>متوسط</v>
      </c>
      <c r="D881" s="41"/>
      <c r="E881" s="113"/>
      <c r="F881" s="114"/>
      <c r="G881" s="114"/>
      <c r="H881" s="114"/>
      <c r="I881" s="115"/>
    </row>
    <row r="882" spans="1:9" ht="15" customHeight="1">
      <c r="A882" s="36" t="str">
        <f>نمرات!$C$1</f>
        <v xml:space="preserve">معارف اسلامی </v>
      </c>
      <c r="B882" s="48">
        <f>نمرات!$C$36</f>
        <v>8</v>
      </c>
      <c r="C882" s="30" t="str">
        <f t="shared" ref="C882:C894" si="33">IF(B882&lt;10,"تجدید",IF(B882&lt;=12,"ضعیف",IF(B882&lt;=15,"متوسط",IF(B882&lt;=17,"خوب",IF(B882&lt;=19,"خیلی خوب",IF(B882&lt;=20,"عالی",""))))))</f>
        <v>تجدید</v>
      </c>
      <c r="D882" s="26"/>
      <c r="E882" s="16"/>
      <c r="F882" s="17"/>
      <c r="G882" s="16"/>
      <c r="H882" s="18"/>
      <c r="I882" s="19"/>
    </row>
    <row r="883" spans="1:9" ht="15" customHeight="1">
      <c r="A883" s="36" t="str">
        <f>نمرات!$D$1</f>
        <v>قرائت فارسی</v>
      </c>
      <c r="B883" s="48">
        <f>نمرات!$D$36</f>
        <v>14</v>
      </c>
      <c r="C883" s="30" t="str">
        <f t="shared" si="33"/>
        <v>متوسط</v>
      </c>
      <c r="D883" s="26"/>
      <c r="E883" s="16"/>
      <c r="F883" s="16"/>
      <c r="G883" s="16"/>
      <c r="H883" s="18"/>
      <c r="I883" s="19"/>
    </row>
    <row r="884" spans="1:9" ht="15" customHeight="1">
      <c r="A884" s="36" t="str">
        <f>نمرات!$E$1</f>
        <v>املاء</v>
      </c>
      <c r="B884" s="48">
        <f>نمرات!$E$36</f>
        <v>14</v>
      </c>
      <c r="C884" s="30" t="str">
        <f t="shared" si="33"/>
        <v>متوسط</v>
      </c>
      <c r="D884" s="26"/>
      <c r="E884" s="16"/>
      <c r="F884" s="16"/>
      <c r="G884" s="16"/>
      <c r="H884" s="18"/>
      <c r="I884" s="19"/>
    </row>
    <row r="885" spans="1:9" ht="15" customHeight="1">
      <c r="A885" s="36" t="str">
        <f>نمرات!$F$1</f>
        <v>انشاء</v>
      </c>
      <c r="B885" s="48">
        <f>نمرات!$F$36</f>
        <v>14</v>
      </c>
      <c r="C885" s="30" t="str">
        <f t="shared" si="33"/>
        <v>متوسط</v>
      </c>
      <c r="D885" s="26"/>
      <c r="E885" s="16"/>
      <c r="F885" s="16"/>
      <c r="G885" s="16"/>
      <c r="H885" s="18"/>
      <c r="I885" s="19"/>
    </row>
    <row r="886" spans="1:9" ht="15" customHeight="1">
      <c r="A886" s="36" t="str">
        <f>نمرات!$G$1</f>
        <v>عربی</v>
      </c>
      <c r="B886" s="48">
        <f>نمرات!$G$36</f>
        <v>16</v>
      </c>
      <c r="C886" s="30" t="str">
        <f t="shared" si="33"/>
        <v>خوب</v>
      </c>
      <c r="D886" s="26"/>
      <c r="E886" s="16"/>
      <c r="F886" s="16"/>
      <c r="G886" s="16"/>
      <c r="H886" s="18"/>
      <c r="I886" s="19"/>
    </row>
    <row r="887" spans="1:9" ht="15" customHeight="1">
      <c r="A887" s="36" t="str">
        <f>نمرات!$H$1</f>
        <v>زبان انگلیسی</v>
      </c>
      <c r="B887" s="48">
        <f>نمرات!$H$36</f>
        <v>14</v>
      </c>
      <c r="C887" s="30" t="str">
        <f t="shared" si="33"/>
        <v>متوسط</v>
      </c>
      <c r="D887" s="26"/>
      <c r="E887" s="16"/>
      <c r="F887" s="16"/>
      <c r="G887" s="16"/>
      <c r="H887" s="18"/>
      <c r="I887" s="19"/>
    </row>
    <row r="888" spans="1:9" ht="15" customHeight="1">
      <c r="A888" s="36" t="str">
        <f>نمرات!$I$1</f>
        <v>علوم تجربی</v>
      </c>
      <c r="B888" s="48">
        <f>نمرات!$I$36</f>
        <v>16</v>
      </c>
      <c r="C888" s="30" t="str">
        <f t="shared" si="33"/>
        <v>خوب</v>
      </c>
      <c r="D888" s="26"/>
      <c r="E888" s="16"/>
      <c r="F888" s="16"/>
      <c r="G888" s="16"/>
      <c r="H888" s="18"/>
      <c r="I888" s="19"/>
    </row>
    <row r="889" spans="1:9" ht="15" customHeight="1">
      <c r="A889" s="36" t="str">
        <f>نمرات!$J$1</f>
        <v>ریاضی</v>
      </c>
      <c r="B889" s="48">
        <f>نمرات!$J$36</f>
        <v>0</v>
      </c>
      <c r="C889" s="30" t="str">
        <f t="shared" si="33"/>
        <v>تجدید</v>
      </c>
      <c r="D889" s="26"/>
      <c r="E889" s="16"/>
      <c r="F889" s="16"/>
      <c r="G889" s="16"/>
      <c r="H889" s="18"/>
      <c r="I889" s="19"/>
    </row>
    <row r="890" spans="1:9" ht="15" customHeight="1">
      <c r="A890" s="36" t="str">
        <f>نمرات!$K$1</f>
        <v>تربیت بدنی</v>
      </c>
      <c r="B890" s="48">
        <f>نمرات!$K$36</f>
        <v>20</v>
      </c>
      <c r="C890" s="30" t="str">
        <f t="shared" si="33"/>
        <v>عالی</v>
      </c>
      <c r="D890" s="26"/>
      <c r="E890" s="16"/>
      <c r="F890" s="16"/>
      <c r="G890" s="16"/>
      <c r="H890" s="18"/>
      <c r="I890" s="19"/>
    </row>
    <row r="891" spans="1:9" ht="15" customHeight="1" thickBot="1">
      <c r="A891" s="36" t="str">
        <f>نمرات!$L$1</f>
        <v>مطالعات</v>
      </c>
      <c r="B891" s="48">
        <f>نمرات!$L$36</f>
        <v>8</v>
      </c>
      <c r="C891" s="30" t="str">
        <f t="shared" si="33"/>
        <v>تجدید</v>
      </c>
      <c r="D891" s="26"/>
      <c r="E891" s="16"/>
      <c r="F891" s="16"/>
      <c r="G891" s="16"/>
      <c r="H891" s="18"/>
      <c r="I891" s="19"/>
    </row>
    <row r="892" spans="1:9" ht="15" customHeight="1" thickTop="1" thickBot="1">
      <c r="A892" s="36" t="str">
        <f>نمرات!$M$1</f>
        <v>فرهنگ و هنر</v>
      </c>
      <c r="B892" s="48">
        <f>نمرات!$M$36</f>
        <v>17</v>
      </c>
      <c r="C892" s="30" t="str">
        <f t="shared" si="33"/>
        <v>خوب</v>
      </c>
      <c r="D892" s="27" t="s">
        <v>50</v>
      </c>
      <c r="E892" s="25"/>
      <c r="F892" s="22"/>
      <c r="G892" s="22"/>
      <c r="H892" s="23"/>
      <c r="I892" s="24"/>
    </row>
    <row r="893" spans="1:9" ht="15" customHeight="1">
      <c r="A893" s="36" t="str">
        <f>نمرات!$N$1</f>
        <v>کار و فناوری</v>
      </c>
      <c r="B893" s="48">
        <f>نمرات!$N$36</f>
        <v>19</v>
      </c>
      <c r="C893" s="30" t="str">
        <f t="shared" si="33"/>
        <v>خیلی خوب</v>
      </c>
      <c r="D893" s="26"/>
      <c r="I893" s="6"/>
    </row>
    <row r="894" spans="1:9" ht="15" customHeight="1">
      <c r="A894" s="36" t="str">
        <f>نمرات!$O$1</f>
        <v>تفکر</v>
      </c>
      <c r="B894" s="48">
        <f>نمرات!$O$36</f>
        <v>20</v>
      </c>
      <c r="C894" s="30" t="str">
        <f t="shared" si="33"/>
        <v>عالی</v>
      </c>
      <c r="D894" s="26"/>
      <c r="E894" s="16"/>
      <c r="F894" s="16"/>
      <c r="G894" s="16"/>
      <c r="H894" s="18"/>
      <c r="I894" s="19"/>
    </row>
    <row r="895" spans="1:9" ht="15" customHeight="1" thickBot="1">
      <c r="A895" s="37" t="str">
        <f>نمرات!$P$1</f>
        <v>انضباط</v>
      </c>
      <c r="B895" s="49">
        <f>نمرات!$P$36</f>
        <v>20</v>
      </c>
      <c r="C895" s="31" t="str">
        <f>IF(B895&lt;10,"نیاز به مشاوره",IF(B895&lt;=12,"ضعیف",IF(B895&lt;=15,"متوسط",IF(B895&lt;=17,"خوب",IF(B895&lt;=19,"خیلی خوب",IF(B895&lt;=20,"عالی",""))))))</f>
        <v>عالی</v>
      </c>
      <c r="D895" s="26"/>
      <c r="E895" s="16"/>
      <c r="F895" s="16"/>
      <c r="G895" s="16"/>
      <c r="H895" s="18"/>
      <c r="I895" s="19"/>
    </row>
    <row r="896" spans="1:9" ht="15" customHeight="1" thickTop="1" thickBot="1">
      <c r="A896" s="20" t="s">
        <v>6</v>
      </c>
      <c r="B896" s="40">
        <f>SUM(B881:B894)</f>
        <v>194</v>
      </c>
      <c r="C896" s="21"/>
      <c r="D896" s="38" t="s">
        <v>19</v>
      </c>
      <c r="E896" s="39">
        <f>ROUND(AVERAGE(B881:B894),2)</f>
        <v>13.86</v>
      </c>
      <c r="F896" s="28"/>
      <c r="G896" s="12" t="s">
        <v>54</v>
      </c>
      <c r="H896" s="12" t="s">
        <v>11</v>
      </c>
      <c r="I896" s="46">
        <f>نمرات!$U$36</f>
        <v>24</v>
      </c>
    </row>
    <row r="897" spans="1:9" ht="15" customHeight="1" thickBot="1">
      <c r="A897" s="45" t="s">
        <v>52</v>
      </c>
      <c r="B897" s="89"/>
      <c r="C897" s="89"/>
      <c r="D897" s="89"/>
      <c r="E897" s="89"/>
      <c r="F897" s="89"/>
      <c r="G897" s="89"/>
      <c r="H897" s="94"/>
      <c r="I897" s="95"/>
    </row>
    <row r="898" spans="1:9" ht="15" customHeight="1">
      <c r="A898" s="96" t="str">
        <f>مشخصات!$B$8</f>
        <v>سلامتی و موفقیت شما آرزوی ماست</v>
      </c>
      <c r="B898" s="97"/>
      <c r="C898" s="97"/>
      <c r="D898" s="97"/>
      <c r="E898" s="97"/>
      <c r="F898" s="97"/>
      <c r="G898" s="97"/>
      <c r="H898" s="97"/>
      <c r="I898" s="98"/>
    </row>
    <row r="899" spans="1:9" ht="15" customHeight="1" thickBot="1">
      <c r="A899" s="99"/>
      <c r="B899" s="100"/>
      <c r="C899" s="100"/>
      <c r="D899" s="100"/>
      <c r="E899" s="100"/>
      <c r="F899" s="100"/>
      <c r="G899" s="100"/>
      <c r="H899" s="100"/>
      <c r="I899" s="101"/>
    </row>
    <row r="900" spans="1:9" ht="15" customHeight="1" thickTop="1">
      <c r="A900" s="90"/>
      <c r="B900" s="90"/>
      <c r="C900" s="90"/>
      <c r="D900" s="90"/>
      <c r="E900" s="90"/>
      <c r="F900" s="90"/>
      <c r="G900" s="90"/>
      <c r="H900" s="102"/>
      <c r="I900" s="103"/>
    </row>
    <row r="901" spans="1:9" ht="15" customHeight="1">
      <c r="B901" s="2"/>
      <c r="C901" s="2"/>
      <c r="D901" s="2"/>
      <c r="H901" s="2"/>
      <c r="I901" s="2"/>
    </row>
    <row r="902" spans="1:9" ht="15" customHeight="1" thickBot="1"/>
    <row r="903" spans="1:9" ht="15" customHeight="1" thickTop="1">
      <c r="A903" s="116" t="str">
        <f>مشخصات!$B$2</f>
        <v>ناحیه 2</v>
      </c>
      <c r="B903" s="117"/>
      <c r="C903" s="118"/>
      <c r="D903" s="119" t="s">
        <v>44</v>
      </c>
      <c r="E903" s="104" t="str">
        <f>مشخصات!$B$3</f>
        <v>میان نوبت اول</v>
      </c>
      <c r="F903" s="122" t="s">
        <v>53</v>
      </c>
      <c r="G903" s="124" t="str">
        <f>مشخصات!$B$4</f>
        <v>1400-1401</v>
      </c>
      <c r="H903" s="104" t="s">
        <v>43</v>
      </c>
      <c r="I903" s="106" t="str">
        <f>مشخصات!$B$6</f>
        <v>هفتم</v>
      </c>
    </row>
    <row r="904" spans="1:9" ht="15" customHeight="1" thickBot="1">
      <c r="A904" s="108" t="str">
        <f>مشخصات!$B$1</f>
        <v>دبيرستان خدایی</v>
      </c>
      <c r="B904" s="109"/>
      <c r="C904" s="110"/>
      <c r="D904" s="120"/>
      <c r="E904" s="121"/>
      <c r="F904" s="123"/>
      <c r="G904" s="125"/>
      <c r="H904" s="105"/>
      <c r="I904" s="107"/>
    </row>
    <row r="905" spans="1:9" ht="15" customHeight="1" thickTop="1" thickBot="1">
      <c r="A905" s="13" t="s">
        <v>8</v>
      </c>
      <c r="B905" s="14" t="s">
        <v>51</v>
      </c>
      <c r="C905" s="15" t="s">
        <v>49</v>
      </c>
      <c r="D905" s="42" t="s">
        <v>9</v>
      </c>
      <c r="E905" s="111" t="str">
        <f>نمرات!$A$37</f>
        <v>مردآزاد-حمیدرضا</v>
      </c>
      <c r="F905" s="112"/>
      <c r="G905" s="112"/>
      <c r="H905" s="43" t="s">
        <v>10</v>
      </c>
      <c r="I905" s="44">
        <f>مشخصات!$B$7</f>
        <v>801</v>
      </c>
    </row>
    <row r="906" spans="1:9" ht="15" customHeight="1" thickTop="1">
      <c r="A906" s="35" t="str">
        <f>نمرات!$B$1</f>
        <v>قرآن</v>
      </c>
      <c r="B906" s="47">
        <f>نمرات!$B$37</f>
        <v>18</v>
      </c>
      <c r="C906" s="29" t="str">
        <f>IF(B906&lt;10,"تجدید",IF(B906&lt;=12,"ضعیف",IF(B906&lt;=15,"متوسط",IF(B906&lt;=17,"خوب",IF(B906&lt;=19,"خیلی خوب",IF(B906&lt;=20,"عالی",""))))))</f>
        <v>خیلی خوب</v>
      </c>
      <c r="D906" s="41"/>
      <c r="E906" s="113"/>
      <c r="F906" s="114"/>
      <c r="G906" s="114"/>
      <c r="H906" s="114"/>
      <c r="I906" s="115"/>
    </row>
    <row r="907" spans="1:9" ht="15" customHeight="1">
      <c r="A907" s="36" t="str">
        <f>نمرات!$C$1</f>
        <v xml:space="preserve">معارف اسلامی </v>
      </c>
      <c r="B907" s="48">
        <f>نمرات!$C$37</f>
        <v>18</v>
      </c>
      <c r="C907" s="30" t="str">
        <f t="shared" ref="C907:C919" si="34">IF(B907&lt;10,"تجدید",IF(B907&lt;=12,"ضعیف",IF(B907&lt;=15,"متوسط",IF(B907&lt;=17,"خوب",IF(B907&lt;=19,"خیلی خوب",IF(B907&lt;=20,"عالی",""))))))</f>
        <v>خیلی خوب</v>
      </c>
      <c r="D907" s="26"/>
      <c r="E907" s="16"/>
      <c r="F907" s="17"/>
      <c r="G907" s="16"/>
      <c r="H907" s="18"/>
      <c r="I907" s="19"/>
    </row>
    <row r="908" spans="1:9" ht="15" customHeight="1">
      <c r="A908" s="36" t="str">
        <f>نمرات!$D$1</f>
        <v>قرائت فارسی</v>
      </c>
      <c r="B908" s="48">
        <f>نمرات!$D$37</f>
        <v>18</v>
      </c>
      <c r="C908" s="30" t="str">
        <f t="shared" si="34"/>
        <v>خیلی خوب</v>
      </c>
      <c r="D908" s="26"/>
      <c r="E908" s="16"/>
      <c r="F908" s="16"/>
      <c r="G908" s="16"/>
      <c r="H908" s="18"/>
      <c r="I908" s="19"/>
    </row>
    <row r="909" spans="1:9" ht="15" customHeight="1">
      <c r="A909" s="36" t="str">
        <f>نمرات!$E$1</f>
        <v>املاء</v>
      </c>
      <c r="B909" s="48">
        <f>نمرات!$E$37</f>
        <v>18</v>
      </c>
      <c r="C909" s="30" t="str">
        <f t="shared" si="34"/>
        <v>خیلی خوب</v>
      </c>
      <c r="D909" s="26"/>
      <c r="E909" s="16"/>
      <c r="F909" s="16"/>
      <c r="G909" s="16"/>
      <c r="H909" s="18"/>
      <c r="I909" s="19"/>
    </row>
    <row r="910" spans="1:9" ht="15" customHeight="1">
      <c r="A910" s="36" t="str">
        <f>نمرات!$F$1</f>
        <v>انشاء</v>
      </c>
      <c r="B910" s="48">
        <f>نمرات!$F$37</f>
        <v>18</v>
      </c>
      <c r="C910" s="30" t="str">
        <f t="shared" si="34"/>
        <v>خیلی خوب</v>
      </c>
      <c r="D910" s="26"/>
      <c r="E910" s="16"/>
      <c r="F910" s="16"/>
      <c r="G910" s="16"/>
      <c r="H910" s="18"/>
      <c r="I910" s="19"/>
    </row>
    <row r="911" spans="1:9" ht="15" customHeight="1">
      <c r="A911" s="36" t="str">
        <f>نمرات!$G$1</f>
        <v>عربی</v>
      </c>
      <c r="B911" s="48">
        <f>نمرات!$G$37</f>
        <v>20</v>
      </c>
      <c r="C911" s="30" t="str">
        <f t="shared" si="34"/>
        <v>عالی</v>
      </c>
      <c r="D911" s="26"/>
      <c r="E911" s="16"/>
      <c r="F911" s="16"/>
      <c r="G911" s="16"/>
      <c r="H911" s="18"/>
      <c r="I911" s="19"/>
    </row>
    <row r="912" spans="1:9" ht="15" customHeight="1">
      <c r="A912" s="36" t="str">
        <f>نمرات!$H$1</f>
        <v>زبان انگلیسی</v>
      </c>
      <c r="B912" s="48">
        <f>نمرات!$H$37</f>
        <v>20</v>
      </c>
      <c r="C912" s="30" t="str">
        <f t="shared" si="34"/>
        <v>عالی</v>
      </c>
      <c r="D912" s="26"/>
      <c r="E912" s="16"/>
      <c r="F912" s="16"/>
      <c r="G912" s="16"/>
      <c r="H912" s="18"/>
      <c r="I912" s="19"/>
    </row>
    <row r="913" spans="1:9" ht="15" customHeight="1">
      <c r="A913" s="36" t="str">
        <f>نمرات!$I$1</f>
        <v>علوم تجربی</v>
      </c>
      <c r="B913" s="48">
        <f>نمرات!$I$37</f>
        <v>17</v>
      </c>
      <c r="C913" s="30" t="str">
        <f t="shared" si="34"/>
        <v>خوب</v>
      </c>
      <c r="D913" s="26"/>
      <c r="E913" s="16"/>
      <c r="F913" s="16"/>
      <c r="G913" s="16"/>
      <c r="H913" s="18"/>
      <c r="I913" s="19"/>
    </row>
    <row r="914" spans="1:9" ht="15" customHeight="1">
      <c r="A914" s="36" t="str">
        <f>نمرات!$J$1</f>
        <v>ریاضی</v>
      </c>
      <c r="B914" s="48">
        <f>نمرات!$J$37</f>
        <v>14</v>
      </c>
      <c r="C914" s="30" t="str">
        <f t="shared" si="34"/>
        <v>متوسط</v>
      </c>
      <c r="D914" s="26"/>
      <c r="E914" s="16"/>
      <c r="F914" s="16"/>
      <c r="G914" s="16"/>
      <c r="H914" s="18"/>
      <c r="I914" s="19"/>
    </row>
    <row r="915" spans="1:9" ht="15" customHeight="1">
      <c r="A915" s="36" t="str">
        <f>نمرات!$K$1</f>
        <v>تربیت بدنی</v>
      </c>
      <c r="B915" s="48">
        <f>نمرات!$K$37</f>
        <v>20</v>
      </c>
      <c r="C915" s="30" t="str">
        <f t="shared" si="34"/>
        <v>عالی</v>
      </c>
      <c r="D915" s="26"/>
      <c r="E915" s="16"/>
      <c r="F915" s="16"/>
      <c r="G915" s="16"/>
      <c r="H915" s="18"/>
      <c r="I915" s="19"/>
    </row>
    <row r="916" spans="1:9" ht="15" customHeight="1" thickBot="1">
      <c r="A916" s="36" t="str">
        <f>نمرات!$L$1</f>
        <v>مطالعات</v>
      </c>
      <c r="B916" s="48">
        <f>نمرات!$L$37</f>
        <v>14</v>
      </c>
      <c r="C916" s="30" t="str">
        <f t="shared" si="34"/>
        <v>متوسط</v>
      </c>
      <c r="D916" s="26"/>
      <c r="E916" s="16"/>
      <c r="F916" s="16"/>
      <c r="G916" s="16"/>
      <c r="H916" s="18"/>
      <c r="I916" s="19"/>
    </row>
    <row r="917" spans="1:9" ht="15" customHeight="1" thickTop="1" thickBot="1">
      <c r="A917" s="36" t="str">
        <f>نمرات!$M$1</f>
        <v>فرهنگ و هنر</v>
      </c>
      <c r="B917" s="48">
        <f>نمرات!$M$37</f>
        <v>18</v>
      </c>
      <c r="C917" s="30" t="str">
        <f t="shared" si="34"/>
        <v>خیلی خوب</v>
      </c>
      <c r="D917" s="27" t="s">
        <v>50</v>
      </c>
      <c r="E917" s="25"/>
      <c r="F917" s="22"/>
      <c r="G917" s="22"/>
      <c r="H917" s="23"/>
      <c r="I917" s="24"/>
    </row>
    <row r="918" spans="1:9" ht="15" customHeight="1">
      <c r="A918" s="36" t="str">
        <f>نمرات!$N$1</f>
        <v>کار و فناوری</v>
      </c>
      <c r="B918" s="48">
        <f>نمرات!$N$37</f>
        <v>20</v>
      </c>
      <c r="C918" s="30" t="str">
        <f t="shared" si="34"/>
        <v>عالی</v>
      </c>
      <c r="D918" s="26"/>
      <c r="I918" s="6"/>
    </row>
    <row r="919" spans="1:9" ht="15" customHeight="1">
      <c r="A919" s="36" t="str">
        <f>نمرات!$O$1</f>
        <v>تفکر</v>
      </c>
      <c r="B919" s="48">
        <f>نمرات!$O$37</f>
        <v>20</v>
      </c>
      <c r="C919" s="30" t="str">
        <f t="shared" si="34"/>
        <v>عالی</v>
      </c>
      <c r="D919" s="26"/>
      <c r="E919" s="16"/>
      <c r="F919" s="16"/>
      <c r="G919" s="16"/>
      <c r="H919" s="18"/>
      <c r="I919" s="19"/>
    </row>
    <row r="920" spans="1:9" ht="15" customHeight="1" thickBot="1">
      <c r="A920" s="37" t="str">
        <f>نمرات!$P$1</f>
        <v>انضباط</v>
      </c>
      <c r="B920" s="49">
        <f>نمرات!$P$37</f>
        <v>20</v>
      </c>
      <c r="C920" s="31" t="str">
        <f>IF(B920&lt;10,"نیاز به مشاوره",IF(B920&lt;=12,"ضعیف",IF(B920&lt;=15,"متوسط",IF(B920&lt;=17,"خوب",IF(B920&lt;=19,"خیلی خوب",IF(B920&lt;=20,"عالی",""))))))</f>
        <v>عالی</v>
      </c>
      <c r="D920" s="26"/>
      <c r="E920" s="16"/>
      <c r="F920" s="16"/>
      <c r="G920" s="16"/>
      <c r="H920" s="18"/>
      <c r="I920" s="19"/>
    </row>
    <row r="921" spans="1:9" ht="15" customHeight="1" thickTop="1" thickBot="1">
      <c r="A921" s="20" t="s">
        <v>6</v>
      </c>
      <c r="B921" s="40">
        <f>SUM(B906:B919)</f>
        <v>253</v>
      </c>
      <c r="C921" s="21"/>
      <c r="D921" s="38" t="s">
        <v>19</v>
      </c>
      <c r="E921" s="39">
        <f>ROUND(AVERAGE(B906:B919),2)</f>
        <v>18.07</v>
      </c>
      <c r="F921" s="28"/>
      <c r="G921" s="12" t="s">
        <v>54</v>
      </c>
      <c r="H921" s="12" t="s">
        <v>11</v>
      </c>
      <c r="I921" s="46">
        <f>نمرات!$U$37</f>
        <v>5</v>
      </c>
    </row>
    <row r="922" spans="1:9" ht="15" customHeight="1" thickBot="1">
      <c r="A922" s="45" t="s">
        <v>52</v>
      </c>
      <c r="B922" s="89"/>
      <c r="C922" s="89"/>
      <c r="D922" s="89"/>
      <c r="E922" s="89"/>
      <c r="F922" s="89"/>
      <c r="G922" s="89"/>
      <c r="H922" s="94"/>
      <c r="I922" s="95"/>
    </row>
    <row r="923" spans="1:9" ht="15" customHeight="1">
      <c r="A923" s="96" t="str">
        <f>مشخصات!$B$8</f>
        <v>سلامتی و موفقیت شما آرزوی ماست</v>
      </c>
      <c r="B923" s="97"/>
      <c r="C923" s="97"/>
      <c r="D923" s="97"/>
      <c r="E923" s="97"/>
      <c r="F923" s="97"/>
      <c r="G923" s="97"/>
      <c r="H923" s="97"/>
      <c r="I923" s="98"/>
    </row>
    <row r="924" spans="1:9" ht="15" customHeight="1" thickBot="1">
      <c r="A924" s="99"/>
      <c r="B924" s="100"/>
      <c r="C924" s="100"/>
      <c r="D924" s="100"/>
      <c r="E924" s="100"/>
      <c r="F924" s="100"/>
      <c r="G924" s="100"/>
      <c r="H924" s="100"/>
      <c r="I924" s="101"/>
    </row>
    <row r="925" spans="1:9" ht="15" customHeight="1" thickTop="1">
      <c r="A925" s="90"/>
      <c r="B925" s="90"/>
      <c r="C925" s="90"/>
      <c r="D925" s="90"/>
      <c r="E925" s="90"/>
      <c r="F925" s="90"/>
      <c r="G925" s="90"/>
      <c r="H925" s="102"/>
      <c r="I925" s="103"/>
    </row>
    <row r="926" spans="1:9" ht="15" customHeight="1">
      <c r="A926" s="90"/>
      <c r="B926" s="90"/>
      <c r="C926" s="90"/>
      <c r="D926" s="90"/>
      <c r="E926" s="90"/>
      <c r="F926" s="90"/>
      <c r="G926" s="90"/>
      <c r="H926" s="91"/>
      <c r="I926" s="92"/>
    </row>
    <row r="927" spans="1:9" ht="15" customHeight="1">
      <c r="A927" s="88"/>
      <c r="B927" s="88"/>
      <c r="C927" s="88"/>
      <c r="D927" s="88"/>
      <c r="E927" s="88"/>
      <c r="F927" s="88"/>
      <c r="G927" s="88"/>
      <c r="H927" s="88"/>
      <c r="I927" s="88"/>
    </row>
    <row r="928" spans="1:9" ht="15" customHeight="1">
      <c r="B928" s="2"/>
      <c r="C928" s="2"/>
      <c r="D928" s="2"/>
    </row>
    <row r="929" spans="1:9" ht="15" customHeight="1">
      <c r="B929" s="2"/>
      <c r="C929" s="2"/>
      <c r="D929" s="2"/>
      <c r="H929" s="2"/>
      <c r="I929" s="2"/>
    </row>
    <row r="930" spans="1:9" ht="15" customHeight="1" thickBot="1">
      <c r="B930" s="2"/>
      <c r="C930" s="2"/>
      <c r="D930" s="2"/>
      <c r="H930" s="2"/>
      <c r="I930" s="2"/>
    </row>
    <row r="931" spans="1:9" ht="15" customHeight="1" thickTop="1">
      <c r="A931" s="116" t="str">
        <f>مشخصات!$B$2</f>
        <v>ناحیه 2</v>
      </c>
      <c r="B931" s="117"/>
      <c r="C931" s="118"/>
      <c r="D931" s="119" t="s">
        <v>44</v>
      </c>
      <c r="E931" s="104" t="str">
        <f>مشخصات!$B$3</f>
        <v>میان نوبت اول</v>
      </c>
      <c r="F931" s="122" t="s">
        <v>53</v>
      </c>
      <c r="G931" s="124" t="str">
        <f>مشخصات!$B$4</f>
        <v>1400-1401</v>
      </c>
      <c r="H931" s="104" t="s">
        <v>43</v>
      </c>
      <c r="I931" s="106" t="str">
        <f>مشخصات!$B$6</f>
        <v>هفتم</v>
      </c>
    </row>
    <row r="932" spans="1:9" ht="15" customHeight="1" thickBot="1">
      <c r="A932" s="108" t="str">
        <f>مشخصات!$B$1</f>
        <v>دبيرستان خدایی</v>
      </c>
      <c r="B932" s="109"/>
      <c r="C932" s="110"/>
      <c r="D932" s="120"/>
      <c r="E932" s="121"/>
      <c r="F932" s="123"/>
      <c r="G932" s="125"/>
      <c r="H932" s="105"/>
      <c r="I932" s="107"/>
    </row>
    <row r="933" spans="1:9" ht="15" customHeight="1" thickTop="1" thickBot="1">
      <c r="A933" s="13" t="s">
        <v>8</v>
      </c>
      <c r="B933" s="14" t="s">
        <v>51</v>
      </c>
      <c r="C933" s="15" t="s">
        <v>49</v>
      </c>
      <c r="D933" s="42" t="s">
        <v>9</v>
      </c>
      <c r="E933" s="111" t="str">
        <f>نمرات!$A$38</f>
        <v>ناصرمقدسی-بردیا</v>
      </c>
      <c r="F933" s="112"/>
      <c r="G933" s="112"/>
      <c r="H933" s="43" t="s">
        <v>10</v>
      </c>
      <c r="I933" s="44">
        <f>مشخصات!$B$7</f>
        <v>801</v>
      </c>
    </row>
    <row r="934" spans="1:9" ht="15" customHeight="1" thickTop="1">
      <c r="A934" s="35" t="str">
        <f>نمرات!$B$1</f>
        <v>قرآن</v>
      </c>
      <c r="B934" s="47">
        <f>نمرات!$B$38</f>
        <v>18</v>
      </c>
      <c r="C934" s="29" t="str">
        <f>IF(B934&lt;10,"تجدید",IF(B934&lt;=12,"ضعیف",IF(B934&lt;=15,"متوسط",IF(B934&lt;=17,"خوب",IF(B934&lt;=19,"خیلی خوب",IF(B934&lt;=20,"عالی",""))))))</f>
        <v>خیلی خوب</v>
      </c>
      <c r="D934" s="41"/>
      <c r="E934" s="113"/>
      <c r="F934" s="114"/>
      <c r="G934" s="114"/>
      <c r="H934" s="114"/>
      <c r="I934" s="115"/>
    </row>
    <row r="935" spans="1:9" ht="15" customHeight="1">
      <c r="A935" s="36" t="str">
        <f>نمرات!$C$1</f>
        <v xml:space="preserve">معارف اسلامی </v>
      </c>
      <c r="B935" s="48">
        <f>نمرات!$C$38</f>
        <v>14</v>
      </c>
      <c r="C935" s="30" t="str">
        <f t="shared" ref="C935:C947" si="35">IF(B935&lt;10,"تجدید",IF(B935&lt;=12,"ضعیف",IF(B935&lt;=15,"متوسط",IF(B935&lt;=17,"خوب",IF(B935&lt;=19,"خیلی خوب",IF(B935&lt;=20,"عالی",""))))))</f>
        <v>متوسط</v>
      </c>
      <c r="D935" s="26"/>
      <c r="E935" s="16"/>
      <c r="F935" s="17"/>
      <c r="G935" s="16"/>
      <c r="H935" s="18"/>
      <c r="I935" s="19"/>
    </row>
    <row r="936" spans="1:9" ht="15" customHeight="1">
      <c r="A936" s="36" t="str">
        <f>نمرات!$D$1</f>
        <v>قرائت فارسی</v>
      </c>
      <c r="B936" s="48">
        <f>نمرات!$D$38</f>
        <v>18</v>
      </c>
      <c r="C936" s="30" t="str">
        <f t="shared" si="35"/>
        <v>خیلی خوب</v>
      </c>
      <c r="D936" s="26"/>
      <c r="E936" s="16"/>
      <c r="F936" s="16"/>
      <c r="G936" s="16"/>
      <c r="H936" s="18"/>
      <c r="I936" s="19"/>
    </row>
    <row r="937" spans="1:9" ht="15" customHeight="1">
      <c r="A937" s="36" t="str">
        <f>نمرات!$E$1</f>
        <v>املاء</v>
      </c>
      <c r="B937" s="48">
        <f>نمرات!$E$38</f>
        <v>18</v>
      </c>
      <c r="C937" s="30" t="str">
        <f t="shared" si="35"/>
        <v>خیلی خوب</v>
      </c>
      <c r="D937" s="26"/>
      <c r="E937" s="16"/>
      <c r="F937" s="16"/>
      <c r="G937" s="16"/>
      <c r="H937" s="18"/>
      <c r="I937" s="19"/>
    </row>
    <row r="938" spans="1:9" ht="15" customHeight="1">
      <c r="A938" s="36" t="str">
        <f>نمرات!$F$1</f>
        <v>انشاء</v>
      </c>
      <c r="B938" s="48">
        <f>نمرات!$F$38</f>
        <v>18</v>
      </c>
      <c r="C938" s="30" t="str">
        <f t="shared" si="35"/>
        <v>خیلی خوب</v>
      </c>
      <c r="D938" s="26"/>
      <c r="E938" s="16"/>
      <c r="F938" s="16"/>
      <c r="G938" s="16"/>
      <c r="H938" s="18"/>
      <c r="I938" s="19"/>
    </row>
    <row r="939" spans="1:9" ht="15" customHeight="1">
      <c r="A939" s="36" t="str">
        <f>نمرات!$G$1</f>
        <v>عربی</v>
      </c>
      <c r="B939" s="48">
        <f>نمرات!$G$38</f>
        <v>20</v>
      </c>
      <c r="C939" s="30" t="str">
        <f t="shared" si="35"/>
        <v>عالی</v>
      </c>
      <c r="D939" s="26"/>
      <c r="E939" s="16"/>
      <c r="F939" s="16"/>
      <c r="G939" s="16"/>
      <c r="H939" s="18"/>
      <c r="I939" s="19"/>
    </row>
    <row r="940" spans="1:9" ht="15" customHeight="1">
      <c r="A940" s="36" t="str">
        <f>نمرات!$H$1</f>
        <v>زبان انگلیسی</v>
      </c>
      <c r="B940" s="48">
        <f>نمرات!$H$38</f>
        <v>20</v>
      </c>
      <c r="C940" s="30" t="str">
        <f t="shared" si="35"/>
        <v>عالی</v>
      </c>
      <c r="D940" s="26"/>
      <c r="E940" s="16"/>
      <c r="F940" s="16"/>
      <c r="G940" s="16"/>
      <c r="H940" s="18"/>
      <c r="I940" s="19"/>
    </row>
    <row r="941" spans="1:9" ht="15" customHeight="1">
      <c r="A941" s="36" t="str">
        <f>نمرات!$I$1</f>
        <v>علوم تجربی</v>
      </c>
      <c r="B941" s="48">
        <f>نمرات!$I$38</f>
        <v>18</v>
      </c>
      <c r="C941" s="30" t="str">
        <f t="shared" si="35"/>
        <v>خیلی خوب</v>
      </c>
      <c r="D941" s="26"/>
      <c r="E941" s="16"/>
      <c r="F941" s="16"/>
      <c r="G941" s="16"/>
      <c r="H941" s="18"/>
      <c r="I941" s="19"/>
    </row>
    <row r="942" spans="1:9" ht="15" customHeight="1">
      <c r="A942" s="36" t="str">
        <f>نمرات!$J$1</f>
        <v>ریاضی</v>
      </c>
      <c r="B942" s="48">
        <f>نمرات!$J$38</f>
        <v>10</v>
      </c>
      <c r="C942" s="30" t="str">
        <f t="shared" si="35"/>
        <v>ضعیف</v>
      </c>
      <c r="D942" s="26"/>
      <c r="E942" s="16"/>
      <c r="F942" s="16"/>
      <c r="G942" s="16"/>
      <c r="H942" s="18"/>
      <c r="I942" s="19"/>
    </row>
    <row r="943" spans="1:9" ht="15" customHeight="1">
      <c r="A943" s="36" t="str">
        <f>نمرات!$K$1</f>
        <v>تربیت بدنی</v>
      </c>
      <c r="B943" s="48">
        <f>نمرات!$K$38</f>
        <v>20</v>
      </c>
      <c r="C943" s="30" t="str">
        <f t="shared" si="35"/>
        <v>عالی</v>
      </c>
      <c r="D943" s="26"/>
      <c r="E943" s="16"/>
      <c r="F943" s="16"/>
      <c r="G943" s="16"/>
      <c r="H943" s="18"/>
      <c r="I943" s="19"/>
    </row>
    <row r="944" spans="1:9" ht="15" customHeight="1" thickBot="1">
      <c r="A944" s="36" t="str">
        <f>نمرات!$L$1</f>
        <v>مطالعات</v>
      </c>
      <c r="B944" s="48">
        <f>نمرات!$L$38</f>
        <v>18</v>
      </c>
      <c r="C944" s="30" t="str">
        <f t="shared" si="35"/>
        <v>خیلی خوب</v>
      </c>
      <c r="D944" s="26"/>
      <c r="E944" s="16"/>
      <c r="F944" s="16"/>
      <c r="G944" s="16"/>
      <c r="H944" s="18"/>
      <c r="I944" s="19"/>
    </row>
    <row r="945" spans="1:9" ht="15" customHeight="1" thickTop="1" thickBot="1">
      <c r="A945" s="36" t="str">
        <f>نمرات!$M$1</f>
        <v>فرهنگ و هنر</v>
      </c>
      <c r="B945" s="48">
        <f>نمرات!$M$38</f>
        <v>17</v>
      </c>
      <c r="C945" s="30" t="str">
        <f t="shared" si="35"/>
        <v>خوب</v>
      </c>
      <c r="D945" s="27" t="s">
        <v>50</v>
      </c>
      <c r="E945" s="25"/>
      <c r="F945" s="22"/>
      <c r="G945" s="22"/>
      <c r="H945" s="23"/>
      <c r="I945" s="24"/>
    </row>
    <row r="946" spans="1:9" ht="15" customHeight="1">
      <c r="A946" s="36" t="str">
        <f>نمرات!$N$1</f>
        <v>کار و فناوری</v>
      </c>
      <c r="B946" s="48">
        <f>نمرات!$N$38</f>
        <v>20</v>
      </c>
      <c r="C946" s="30" t="str">
        <f t="shared" si="35"/>
        <v>عالی</v>
      </c>
      <c r="D946" s="26"/>
      <c r="I946" s="6"/>
    </row>
    <row r="947" spans="1:9" ht="15" customHeight="1">
      <c r="A947" s="36" t="str">
        <f>نمرات!$O$1</f>
        <v>تفکر</v>
      </c>
      <c r="B947" s="48">
        <f>نمرات!$O$38</f>
        <v>20</v>
      </c>
      <c r="C947" s="30" t="str">
        <f t="shared" si="35"/>
        <v>عالی</v>
      </c>
      <c r="D947" s="26"/>
      <c r="E947" s="16"/>
      <c r="F947" s="16"/>
      <c r="G947" s="16"/>
      <c r="H947" s="18"/>
      <c r="I947" s="19"/>
    </row>
    <row r="948" spans="1:9" ht="15" customHeight="1" thickBot="1">
      <c r="A948" s="37" t="str">
        <f>نمرات!$P$1</f>
        <v>انضباط</v>
      </c>
      <c r="B948" s="49">
        <f>نمرات!$P$38</f>
        <v>20</v>
      </c>
      <c r="C948" s="31" t="str">
        <f>IF(B948&lt;10,"نیاز به مشاوره",IF(B948&lt;=12,"ضعیف",IF(B948&lt;=15,"متوسط",IF(B948&lt;=17,"خوب",IF(B948&lt;=19,"خیلی خوب",IF(B948&lt;=20,"عالی",""))))))</f>
        <v>عالی</v>
      </c>
      <c r="D948" s="26"/>
      <c r="E948" s="16"/>
      <c r="F948" s="16"/>
      <c r="G948" s="16"/>
      <c r="H948" s="18"/>
      <c r="I948" s="19"/>
    </row>
    <row r="949" spans="1:9" ht="15" customHeight="1" thickTop="1" thickBot="1">
      <c r="A949" s="20" t="s">
        <v>6</v>
      </c>
      <c r="B949" s="40">
        <f>SUM(B934:B947)</f>
        <v>249</v>
      </c>
      <c r="C949" s="21"/>
      <c r="D949" s="38" t="s">
        <v>19</v>
      </c>
      <c r="E949" s="39">
        <f>ROUND(AVERAGE(B934:B947),2)</f>
        <v>17.79</v>
      </c>
      <c r="F949" s="28"/>
      <c r="G949" s="12" t="s">
        <v>54</v>
      </c>
      <c r="H949" s="12" t="s">
        <v>11</v>
      </c>
      <c r="I949" s="46">
        <f>نمرات!$U$38</f>
        <v>7</v>
      </c>
    </row>
    <row r="950" spans="1:9" ht="15" customHeight="1" thickBot="1">
      <c r="A950" s="45" t="s">
        <v>52</v>
      </c>
      <c r="B950" s="89"/>
      <c r="C950" s="89"/>
      <c r="D950" s="89"/>
      <c r="E950" s="89"/>
      <c r="F950" s="89"/>
      <c r="G950" s="89"/>
      <c r="H950" s="94"/>
      <c r="I950" s="95"/>
    </row>
    <row r="951" spans="1:9" ht="15" customHeight="1">
      <c r="A951" s="96" t="str">
        <f>مشخصات!$B$8</f>
        <v>سلامتی و موفقیت شما آرزوی ماست</v>
      </c>
      <c r="B951" s="97"/>
      <c r="C951" s="97"/>
      <c r="D951" s="97"/>
      <c r="E951" s="97"/>
      <c r="F951" s="97"/>
      <c r="G951" s="97"/>
      <c r="H951" s="97"/>
      <c r="I951" s="98"/>
    </row>
    <row r="952" spans="1:9" ht="15" customHeight="1" thickBot="1">
      <c r="A952" s="99"/>
      <c r="B952" s="100"/>
      <c r="C952" s="100"/>
      <c r="D952" s="100"/>
      <c r="E952" s="100"/>
      <c r="F952" s="100"/>
      <c r="G952" s="100"/>
      <c r="H952" s="100"/>
      <c r="I952" s="101"/>
    </row>
    <row r="953" spans="1:9" ht="15" customHeight="1" thickTop="1">
      <c r="A953" s="90"/>
      <c r="B953" s="90"/>
      <c r="C953" s="90"/>
      <c r="D953" s="90"/>
      <c r="E953" s="90"/>
      <c r="F953" s="90"/>
      <c r="G953" s="90"/>
      <c r="H953" s="102"/>
      <c r="I953" s="103"/>
    </row>
    <row r="954" spans="1:9" ht="15" customHeight="1">
      <c r="B954" s="2"/>
      <c r="C954" s="2"/>
      <c r="D954" s="2"/>
      <c r="H954" s="2"/>
      <c r="I954" s="2"/>
    </row>
    <row r="955" spans="1:9" ht="15" customHeight="1" thickBot="1"/>
    <row r="956" spans="1:9" ht="15" customHeight="1" thickTop="1">
      <c r="A956" s="116" t="str">
        <f>مشخصات!$B$2</f>
        <v>ناحیه 2</v>
      </c>
      <c r="B956" s="117"/>
      <c r="C956" s="118"/>
      <c r="D956" s="119" t="s">
        <v>44</v>
      </c>
      <c r="E956" s="104" t="str">
        <f>مشخصات!$B$3</f>
        <v>میان نوبت اول</v>
      </c>
      <c r="F956" s="122" t="s">
        <v>53</v>
      </c>
      <c r="G956" s="124" t="str">
        <f>مشخصات!$B$4</f>
        <v>1400-1401</v>
      </c>
      <c r="H956" s="104" t="s">
        <v>43</v>
      </c>
      <c r="I956" s="106" t="str">
        <f>مشخصات!$B$6</f>
        <v>هفتم</v>
      </c>
    </row>
    <row r="957" spans="1:9" ht="15" customHeight="1" thickBot="1">
      <c r="A957" s="108" t="str">
        <f>مشخصات!$B$1</f>
        <v>دبيرستان خدایی</v>
      </c>
      <c r="B957" s="109"/>
      <c r="C957" s="110"/>
      <c r="D957" s="120"/>
      <c r="E957" s="121"/>
      <c r="F957" s="123"/>
      <c r="G957" s="125"/>
      <c r="H957" s="105"/>
      <c r="I957" s="107"/>
    </row>
    <row r="958" spans="1:9" ht="15" customHeight="1" thickTop="1" thickBot="1">
      <c r="A958" s="13" t="s">
        <v>8</v>
      </c>
      <c r="B958" s="14" t="s">
        <v>51</v>
      </c>
      <c r="C958" s="15" t="s">
        <v>49</v>
      </c>
      <c r="D958" s="42" t="s">
        <v>9</v>
      </c>
      <c r="E958" s="111" t="str">
        <f>نمرات!$A$39</f>
        <v>نیك پورمهربانی-بنیامین</v>
      </c>
      <c r="F958" s="112"/>
      <c r="G958" s="112"/>
      <c r="H958" s="43" t="s">
        <v>10</v>
      </c>
      <c r="I958" s="44">
        <f>مشخصات!$B$7</f>
        <v>801</v>
      </c>
    </row>
    <row r="959" spans="1:9" ht="15" customHeight="1" thickTop="1">
      <c r="A959" s="35" t="str">
        <f>نمرات!$B$1</f>
        <v>قرآن</v>
      </c>
      <c r="B959" s="47">
        <f>نمرات!$B$39</f>
        <v>14</v>
      </c>
      <c r="C959" s="29" t="str">
        <f>IF(B959&lt;10,"تجدید",IF(B959&lt;=12,"ضعیف",IF(B959&lt;=15,"متوسط",IF(B959&lt;=17,"خوب",IF(B959&lt;=19,"خیلی خوب",IF(B959&lt;=20,"عالی",""))))))</f>
        <v>متوسط</v>
      </c>
      <c r="D959" s="41"/>
      <c r="E959" s="113"/>
      <c r="F959" s="114"/>
      <c r="G959" s="114"/>
      <c r="H959" s="114"/>
      <c r="I959" s="115"/>
    </row>
    <row r="960" spans="1:9" ht="15" customHeight="1">
      <c r="A960" s="36" t="str">
        <f>نمرات!$C$1</f>
        <v xml:space="preserve">معارف اسلامی </v>
      </c>
      <c r="B960" s="48">
        <f>نمرات!$C$39</f>
        <v>7</v>
      </c>
      <c r="C960" s="30" t="str">
        <f t="shared" ref="C960:C972" si="36">IF(B960&lt;10,"تجدید",IF(B960&lt;=12,"ضعیف",IF(B960&lt;=15,"متوسط",IF(B960&lt;=17,"خوب",IF(B960&lt;=19,"خیلی خوب",IF(B960&lt;=20,"عالی",""))))))</f>
        <v>تجدید</v>
      </c>
      <c r="D960" s="26"/>
      <c r="E960" s="16"/>
      <c r="F960" s="17"/>
      <c r="G960" s="16"/>
      <c r="H960" s="18"/>
      <c r="I960" s="19"/>
    </row>
    <row r="961" spans="1:9" ht="15" customHeight="1">
      <c r="A961" s="36" t="str">
        <f>نمرات!$D$1</f>
        <v>قرائت فارسی</v>
      </c>
      <c r="B961" s="48">
        <f>نمرات!$D$39</f>
        <v>14</v>
      </c>
      <c r="C961" s="30" t="str">
        <f t="shared" si="36"/>
        <v>متوسط</v>
      </c>
      <c r="D961" s="26"/>
      <c r="E961" s="16"/>
      <c r="F961" s="16"/>
      <c r="G961" s="16"/>
      <c r="H961" s="18"/>
      <c r="I961" s="19"/>
    </row>
    <row r="962" spans="1:9" ht="15" customHeight="1">
      <c r="A962" s="36" t="str">
        <f>نمرات!$E$1</f>
        <v>املاء</v>
      </c>
      <c r="B962" s="48">
        <f>نمرات!$E$39</f>
        <v>14</v>
      </c>
      <c r="C962" s="30" t="str">
        <f t="shared" si="36"/>
        <v>متوسط</v>
      </c>
      <c r="D962" s="26"/>
      <c r="E962" s="16"/>
      <c r="F962" s="16"/>
      <c r="G962" s="16"/>
      <c r="H962" s="18"/>
      <c r="I962" s="19"/>
    </row>
    <row r="963" spans="1:9" ht="15" customHeight="1">
      <c r="A963" s="36" t="str">
        <f>نمرات!$F$1</f>
        <v>انشاء</v>
      </c>
      <c r="B963" s="48">
        <f>نمرات!$F$39</f>
        <v>14</v>
      </c>
      <c r="C963" s="30" t="str">
        <f t="shared" si="36"/>
        <v>متوسط</v>
      </c>
      <c r="D963" s="26"/>
      <c r="E963" s="16"/>
      <c r="F963" s="16"/>
      <c r="G963" s="16"/>
      <c r="H963" s="18"/>
      <c r="I963" s="19"/>
    </row>
    <row r="964" spans="1:9" ht="15" customHeight="1">
      <c r="A964" s="36" t="str">
        <f>نمرات!$G$1</f>
        <v>عربی</v>
      </c>
      <c r="B964" s="48" t="str">
        <f>نمرات!$G$39</f>
        <v>-</v>
      </c>
      <c r="C964" s="30" t="str">
        <f t="shared" si="36"/>
        <v/>
      </c>
      <c r="D964" s="26"/>
      <c r="E964" s="16"/>
      <c r="F964" s="16"/>
      <c r="G964" s="16"/>
      <c r="H964" s="18"/>
      <c r="I964" s="19"/>
    </row>
    <row r="965" spans="1:9" ht="15" customHeight="1">
      <c r="A965" s="36" t="str">
        <f>نمرات!$H$1</f>
        <v>زبان انگلیسی</v>
      </c>
      <c r="B965" s="48">
        <f>نمرات!$H$39</f>
        <v>5</v>
      </c>
      <c r="C965" s="30" t="str">
        <f t="shared" si="36"/>
        <v>تجدید</v>
      </c>
      <c r="D965" s="26"/>
      <c r="E965" s="16"/>
      <c r="F965" s="16"/>
      <c r="G965" s="16"/>
      <c r="H965" s="18"/>
      <c r="I965" s="19"/>
    </row>
    <row r="966" spans="1:9" ht="15" customHeight="1">
      <c r="A966" s="36" t="str">
        <f>نمرات!$I$1</f>
        <v>علوم تجربی</v>
      </c>
      <c r="B966" s="48">
        <f>نمرات!$I$39</f>
        <v>17</v>
      </c>
      <c r="C966" s="30" t="str">
        <f t="shared" si="36"/>
        <v>خوب</v>
      </c>
      <c r="D966" s="26"/>
      <c r="E966" s="16"/>
      <c r="F966" s="16"/>
      <c r="G966" s="16"/>
      <c r="H966" s="18"/>
      <c r="I966" s="19"/>
    </row>
    <row r="967" spans="1:9" ht="15" customHeight="1">
      <c r="A967" s="36" t="str">
        <f>نمرات!$J$1</f>
        <v>ریاضی</v>
      </c>
      <c r="B967" s="48">
        <f>نمرات!$J$39</f>
        <v>9</v>
      </c>
      <c r="C967" s="30" t="str">
        <f t="shared" si="36"/>
        <v>تجدید</v>
      </c>
      <c r="D967" s="26"/>
      <c r="E967" s="16"/>
      <c r="F967" s="16"/>
      <c r="G967" s="16"/>
      <c r="H967" s="18"/>
      <c r="I967" s="19"/>
    </row>
    <row r="968" spans="1:9" ht="15" customHeight="1">
      <c r="A968" s="36" t="str">
        <f>نمرات!$K$1</f>
        <v>تربیت بدنی</v>
      </c>
      <c r="B968" s="48">
        <f>نمرات!$K$39</f>
        <v>20</v>
      </c>
      <c r="C968" s="30" t="str">
        <f t="shared" si="36"/>
        <v>عالی</v>
      </c>
      <c r="D968" s="26"/>
      <c r="E968" s="16"/>
      <c r="F968" s="16"/>
      <c r="G968" s="16"/>
      <c r="H968" s="18"/>
      <c r="I968" s="19"/>
    </row>
    <row r="969" spans="1:9" ht="15" customHeight="1" thickBot="1">
      <c r="A969" s="36" t="str">
        <f>نمرات!$L$1</f>
        <v>مطالعات</v>
      </c>
      <c r="B969" s="48">
        <f>نمرات!$L$39</f>
        <v>15</v>
      </c>
      <c r="C969" s="30" t="str">
        <f t="shared" si="36"/>
        <v>متوسط</v>
      </c>
      <c r="D969" s="26"/>
      <c r="E969" s="16"/>
      <c r="F969" s="16"/>
      <c r="G969" s="16"/>
      <c r="H969" s="18"/>
      <c r="I969" s="19"/>
    </row>
    <row r="970" spans="1:9" ht="15" customHeight="1" thickTop="1" thickBot="1">
      <c r="A970" s="36" t="str">
        <f>نمرات!$M$1</f>
        <v>فرهنگ و هنر</v>
      </c>
      <c r="B970" s="48" t="str">
        <f>نمرات!$M$39</f>
        <v>-</v>
      </c>
      <c r="C970" s="30" t="str">
        <f t="shared" si="36"/>
        <v/>
      </c>
      <c r="D970" s="27" t="s">
        <v>50</v>
      </c>
      <c r="E970" s="25"/>
      <c r="F970" s="22"/>
      <c r="G970" s="22"/>
      <c r="H970" s="23"/>
      <c r="I970" s="24"/>
    </row>
    <row r="971" spans="1:9" ht="15" customHeight="1">
      <c r="A971" s="36" t="str">
        <f>نمرات!$N$1</f>
        <v>کار و فناوری</v>
      </c>
      <c r="B971" s="48">
        <f>نمرات!$N$39</f>
        <v>19</v>
      </c>
      <c r="C971" s="30" t="str">
        <f t="shared" si="36"/>
        <v>خیلی خوب</v>
      </c>
      <c r="D971" s="26"/>
      <c r="I971" s="6"/>
    </row>
    <row r="972" spans="1:9" ht="15" customHeight="1">
      <c r="A972" s="36" t="str">
        <f>نمرات!$O$1</f>
        <v>تفکر</v>
      </c>
      <c r="B972" s="48">
        <f>نمرات!$O$39</f>
        <v>20</v>
      </c>
      <c r="C972" s="30" t="str">
        <f t="shared" si="36"/>
        <v>عالی</v>
      </c>
      <c r="D972" s="26"/>
      <c r="E972" s="16"/>
      <c r="F972" s="16"/>
      <c r="G972" s="16"/>
      <c r="H972" s="18"/>
      <c r="I972" s="19"/>
    </row>
    <row r="973" spans="1:9" ht="15" customHeight="1" thickBot="1">
      <c r="A973" s="37" t="str">
        <f>نمرات!$P$1</f>
        <v>انضباط</v>
      </c>
      <c r="B973" s="49">
        <f>نمرات!$P$39</f>
        <v>20</v>
      </c>
      <c r="C973" s="31" t="str">
        <f>IF(B973&lt;10,"نیاز به مشاوره",IF(B973&lt;=12,"ضعیف",IF(B973&lt;=15,"متوسط",IF(B973&lt;=17,"خوب",IF(B973&lt;=19,"خیلی خوب",IF(B973&lt;=20,"عالی",""))))))</f>
        <v>عالی</v>
      </c>
      <c r="D973" s="26"/>
      <c r="E973" s="16"/>
      <c r="F973" s="16"/>
      <c r="G973" s="16"/>
      <c r="H973" s="18"/>
      <c r="I973" s="19"/>
    </row>
    <row r="974" spans="1:9" ht="15" customHeight="1" thickTop="1" thickBot="1">
      <c r="A974" s="20" t="s">
        <v>6</v>
      </c>
      <c r="B974" s="40">
        <f>SUM(B959:B972)</f>
        <v>168</v>
      </c>
      <c r="C974" s="21"/>
      <c r="D974" s="38" t="s">
        <v>19</v>
      </c>
      <c r="E974" s="39">
        <f>ROUND(AVERAGE(B959:B972),2)</f>
        <v>14</v>
      </c>
      <c r="F974" s="28"/>
      <c r="G974" s="12" t="s">
        <v>54</v>
      </c>
      <c r="H974" s="12" t="s">
        <v>11</v>
      </c>
      <c r="I974" s="46">
        <f>نمرات!$U$39</f>
        <v>27</v>
      </c>
    </row>
    <row r="975" spans="1:9" ht="15" customHeight="1" thickBot="1">
      <c r="A975" s="45" t="s">
        <v>52</v>
      </c>
      <c r="B975" s="89"/>
      <c r="C975" s="89"/>
      <c r="D975" s="89"/>
      <c r="E975" s="89"/>
      <c r="F975" s="89"/>
      <c r="G975" s="89"/>
      <c r="H975" s="94"/>
      <c r="I975" s="95"/>
    </row>
    <row r="976" spans="1:9" ht="15" customHeight="1">
      <c r="A976" s="96" t="str">
        <f>مشخصات!$B$8</f>
        <v>سلامتی و موفقیت شما آرزوی ماست</v>
      </c>
      <c r="B976" s="97"/>
      <c r="C976" s="97"/>
      <c r="D976" s="97"/>
      <c r="E976" s="97"/>
      <c r="F976" s="97"/>
      <c r="G976" s="97"/>
      <c r="H976" s="97"/>
      <c r="I976" s="98"/>
    </row>
    <row r="977" spans="1:9" ht="15" customHeight="1" thickBot="1">
      <c r="A977" s="99"/>
      <c r="B977" s="100"/>
      <c r="C977" s="100"/>
      <c r="D977" s="100"/>
      <c r="E977" s="100"/>
      <c r="F977" s="100"/>
      <c r="G977" s="100"/>
      <c r="H977" s="100"/>
      <c r="I977" s="101"/>
    </row>
    <row r="978" spans="1:9" ht="15" customHeight="1" thickTop="1">
      <c r="A978" s="90"/>
      <c r="B978" s="90"/>
      <c r="C978" s="90"/>
      <c r="D978" s="90"/>
      <c r="E978" s="90"/>
      <c r="F978" s="90"/>
      <c r="G978" s="90"/>
      <c r="H978" s="102"/>
      <c r="I978" s="103"/>
    </row>
    <row r="979" spans="1:9" ht="15" customHeight="1">
      <c r="A979" s="90"/>
      <c r="B979" s="90"/>
      <c r="C979" s="90"/>
      <c r="D979" s="90"/>
      <c r="E979" s="90"/>
      <c r="F979" s="90"/>
      <c r="G979" s="90"/>
      <c r="H979" s="91"/>
      <c r="I979" s="92"/>
    </row>
    <row r="980" spans="1:9" ht="15" customHeight="1">
      <c r="A980" s="88"/>
      <c r="B980" s="88"/>
      <c r="C980" s="88"/>
      <c r="D980" s="88"/>
      <c r="E980" s="88"/>
      <c r="F980" s="88"/>
      <c r="G980" s="88"/>
      <c r="H980" s="88"/>
      <c r="I980" s="88"/>
    </row>
    <row r="981" spans="1:9" ht="15" customHeight="1">
      <c r="B981" s="2"/>
      <c r="C981" s="2"/>
      <c r="D981" s="2"/>
    </row>
    <row r="982" spans="1:9" ht="15" customHeight="1">
      <c r="B982" s="2"/>
      <c r="C982" s="2"/>
      <c r="D982" s="2"/>
      <c r="H982" s="2"/>
      <c r="I982" s="2"/>
    </row>
    <row r="983" spans="1:9" ht="15" customHeight="1" thickBot="1">
      <c r="B983" s="2"/>
      <c r="C983" s="2"/>
      <c r="D983" s="2"/>
      <c r="H983" s="2"/>
      <c r="I983" s="2"/>
    </row>
    <row r="984" spans="1:9" ht="15" customHeight="1" thickTop="1">
      <c r="A984" s="116" t="str">
        <f>مشخصات!$B$2</f>
        <v>ناحیه 2</v>
      </c>
      <c r="B984" s="117"/>
      <c r="C984" s="118"/>
      <c r="D984" s="119" t="s">
        <v>44</v>
      </c>
      <c r="E984" s="104" t="str">
        <f>مشخصات!$B$3</f>
        <v>میان نوبت اول</v>
      </c>
      <c r="F984" s="122" t="s">
        <v>53</v>
      </c>
      <c r="G984" s="124" t="str">
        <f>مشخصات!$B$4</f>
        <v>1400-1401</v>
      </c>
      <c r="H984" s="104" t="s">
        <v>43</v>
      </c>
      <c r="I984" s="106" t="str">
        <f>مشخصات!$B$6</f>
        <v>هفتم</v>
      </c>
    </row>
    <row r="985" spans="1:9" ht="15" customHeight="1" thickBot="1">
      <c r="A985" s="108" t="str">
        <f>مشخصات!$B$1</f>
        <v>دبيرستان خدایی</v>
      </c>
      <c r="B985" s="109"/>
      <c r="C985" s="110"/>
      <c r="D985" s="120"/>
      <c r="E985" s="121"/>
      <c r="F985" s="123"/>
      <c r="G985" s="125"/>
      <c r="H985" s="105"/>
      <c r="I985" s="107"/>
    </row>
    <row r="986" spans="1:9" ht="15" customHeight="1" thickTop="1" thickBot="1">
      <c r="A986" s="13" t="s">
        <v>8</v>
      </c>
      <c r="B986" s="14" t="s">
        <v>51</v>
      </c>
      <c r="C986" s="15" t="s">
        <v>49</v>
      </c>
      <c r="D986" s="42" t="s">
        <v>9</v>
      </c>
      <c r="E986" s="111" t="str">
        <f>نمرات!$A$40</f>
        <v>هاشمی-مهدی</v>
      </c>
      <c r="F986" s="112"/>
      <c r="G986" s="112"/>
      <c r="H986" s="43" t="s">
        <v>10</v>
      </c>
      <c r="I986" s="44">
        <f>مشخصات!$B$7</f>
        <v>801</v>
      </c>
    </row>
    <row r="987" spans="1:9" ht="15" customHeight="1" thickTop="1">
      <c r="A987" s="35" t="str">
        <f>نمرات!$B$1</f>
        <v>قرآن</v>
      </c>
      <c r="B987" s="47">
        <f>نمرات!$B$40</f>
        <v>15</v>
      </c>
      <c r="C987" s="29" t="str">
        <f>IF(B987&lt;10,"تجدید",IF(B987&lt;=12,"ضعیف",IF(B987&lt;=15,"متوسط",IF(B987&lt;=17,"خوب",IF(B987&lt;=19,"خیلی خوب",IF(B987&lt;=20,"عالی",""))))))</f>
        <v>متوسط</v>
      </c>
      <c r="D987" s="41"/>
      <c r="E987" s="113"/>
      <c r="F987" s="114"/>
      <c r="G987" s="114"/>
      <c r="H987" s="114"/>
      <c r="I987" s="115"/>
    </row>
    <row r="988" spans="1:9" ht="15" customHeight="1">
      <c r="A988" s="36" t="str">
        <f>نمرات!$C$1</f>
        <v xml:space="preserve">معارف اسلامی </v>
      </c>
      <c r="B988" s="48">
        <f>نمرات!$C$40</f>
        <v>8</v>
      </c>
      <c r="C988" s="30" t="str">
        <f t="shared" ref="C988:C1000" si="37">IF(B988&lt;10,"تجدید",IF(B988&lt;=12,"ضعیف",IF(B988&lt;=15,"متوسط",IF(B988&lt;=17,"خوب",IF(B988&lt;=19,"خیلی خوب",IF(B988&lt;=20,"عالی",""))))))</f>
        <v>تجدید</v>
      </c>
      <c r="D988" s="26"/>
      <c r="E988" s="16"/>
      <c r="F988" s="17"/>
      <c r="G988" s="16"/>
      <c r="H988" s="18"/>
      <c r="I988" s="19"/>
    </row>
    <row r="989" spans="1:9" ht="15" customHeight="1">
      <c r="A989" s="36" t="str">
        <f>نمرات!$D$1</f>
        <v>قرائت فارسی</v>
      </c>
      <c r="B989" s="48">
        <f>نمرات!$D$40</f>
        <v>15</v>
      </c>
      <c r="C989" s="30" t="str">
        <f t="shared" si="37"/>
        <v>متوسط</v>
      </c>
      <c r="D989" s="26"/>
      <c r="E989" s="16"/>
      <c r="F989" s="16"/>
      <c r="G989" s="16"/>
      <c r="H989" s="18"/>
      <c r="I989" s="19"/>
    </row>
    <row r="990" spans="1:9" ht="15" customHeight="1">
      <c r="A990" s="36" t="str">
        <f>نمرات!$E$1</f>
        <v>املاء</v>
      </c>
      <c r="B990" s="48">
        <f>نمرات!$E$40</f>
        <v>15</v>
      </c>
      <c r="C990" s="30" t="str">
        <f t="shared" si="37"/>
        <v>متوسط</v>
      </c>
      <c r="D990" s="26"/>
      <c r="E990" s="16"/>
      <c r="F990" s="16"/>
      <c r="G990" s="16"/>
      <c r="H990" s="18"/>
      <c r="I990" s="19"/>
    </row>
    <row r="991" spans="1:9" ht="15" customHeight="1">
      <c r="A991" s="36" t="str">
        <f>نمرات!$F$1</f>
        <v>انشاء</v>
      </c>
      <c r="B991" s="48">
        <f>نمرات!$F$40</f>
        <v>15</v>
      </c>
      <c r="C991" s="30" t="str">
        <f t="shared" si="37"/>
        <v>متوسط</v>
      </c>
      <c r="D991" s="26"/>
      <c r="E991" s="16"/>
      <c r="F991" s="16"/>
      <c r="G991" s="16"/>
      <c r="H991" s="18"/>
      <c r="I991" s="19"/>
    </row>
    <row r="992" spans="1:9" ht="15" customHeight="1">
      <c r="A992" s="36" t="str">
        <f>نمرات!$G$1</f>
        <v>عربی</v>
      </c>
      <c r="B992" s="48">
        <f>نمرات!$G$40</f>
        <v>15</v>
      </c>
      <c r="C992" s="30" t="str">
        <f t="shared" si="37"/>
        <v>متوسط</v>
      </c>
      <c r="D992" s="26"/>
      <c r="E992" s="16"/>
      <c r="F992" s="16"/>
      <c r="G992" s="16"/>
      <c r="H992" s="18"/>
      <c r="I992" s="19"/>
    </row>
    <row r="993" spans="1:9" ht="15" customHeight="1">
      <c r="A993" s="36" t="str">
        <f>نمرات!$H$1</f>
        <v>زبان انگلیسی</v>
      </c>
      <c r="B993" s="48">
        <f>نمرات!$H$40</f>
        <v>14</v>
      </c>
      <c r="C993" s="30" t="str">
        <f t="shared" si="37"/>
        <v>متوسط</v>
      </c>
      <c r="D993" s="26"/>
      <c r="E993" s="16"/>
      <c r="F993" s="16"/>
      <c r="G993" s="16"/>
      <c r="H993" s="18"/>
      <c r="I993" s="19"/>
    </row>
    <row r="994" spans="1:9" ht="15" customHeight="1">
      <c r="A994" s="36" t="str">
        <f>نمرات!$I$1</f>
        <v>علوم تجربی</v>
      </c>
      <c r="B994" s="48">
        <f>نمرات!$I$40</f>
        <v>17</v>
      </c>
      <c r="C994" s="30" t="str">
        <f t="shared" si="37"/>
        <v>خوب</v>
      </c>
      <c r="D994" s="26"/>
      <c r="E994" s="16"/>
      <c r="F994" s="16"/>
      <c r="G994" s="16"/>
      <c r="H994" s="18"/>
      <c r="I994" s="19"/>
    </row>
    <row r="995" spans="1:9" ht="15" customHeight="1">
      <c r="A995" s="36" t="str">
        <f>نمرات!$J$1</f>
        <v>ریاضی</v>
      </c>
      <c r="B995" s="48">
        <f>نمرات!$J$40</f>
        <v>12</v>
      </c>
      <c r="C995" s="30" t="str">
        <f t="shared" si="37"/>
        <v>ضعیف</v>
      </c>
      <c r="D995" s="26"/>
      <c r="E995" s="16"/>
      <c r="F995" s="16"/>
      <c r="G995" s="16"/>
      <c r="H995" s="18"/>
      <c r="I995" s="19"/>
    </row>
    <row r="996" spans="1:9" ht="15" customHeight="1">
      <c r="A996" s="36" t="str">
        <f>نمرات!$K$1</f>
        <v>تربیت بدنی</v>
      </c>
      <c r="B996" s="48">
        <f>نمرات!$K$40</f>
        <v>20</v>
      </c>
      <c r="C996" s="30" t="str">
        <f t="shared" si="37"/>
        <v>عالی</v>
      </c>
      <c r="D996" s="26"/>
      <c r="E996" s="16"/>
      <c r="F996" s="16"/>
      <c r="G996" s="16"/>
      <c r="H996" s="18"/>
      <c r="I996" s="19"/>
    </row>
    <row r="997" spans="1:9" ht="15" customHeight="1" thickBot="1">
      <c r="A997" s="36" t="str">
        <f>نمرات!$L$1</f>
        <v>مطالعات</v>
      </c>
      <c r="B997" s="48">
        <f>نمرات!$L$40</f>
        <v>11</v>
      </c>
      <c r="C997" s="30" t="str">
        <f t="shared" si="37"/>
        <v>ضعیف</v>
      </c>
      <c r="D997" s="26"/>
      <c r="E997" s="16"/>
      <c r="F997" s="16"/>
      <c r="G997" s="16"/>
      <c r="H997" s="18"/>
      <c r="I997" s="19"/>
    </row>
    <row r="998" spans="1:9" ht="15" customHeight="1" thickTop="1" thickBot="1">
      <c r="A998" s="36" t="str">
        <f>نمرات!$M$1</f>
        <v>فرهنگ و هنر</v>
      </c>
      <c r="B998" s="48">
        <f>نمرات!$M$40</f>
        <v>16</v>
      </c>
      <c r="C998" s="30" t="str">
        <f t="shared" si="37"/>
        <v>خوب</v>
      </c>
      <c r="D998" s="27" t="s">
        <v>50</v>
      </c>
      <c r="E998" s="25"/>
      <c r="F998" s="22"/>
      <c r="G998" s="22"/>
      <c r="H998" s="23"/>
      <c r="I998" s="24"/>
    </row>
    <row r="999" spans="1:9" ht="15" customHeight="1">
      <c r="A999" s="36" t="str">
        <f>نمرات!$N$1</f>
        <v>کار و فناوری</v>
      </c>
      <c r="B999" s="48">
        <f>نمرات!$N$40</f>
        <v>17</v>
      </c>
      <c r="C999" s="30" t="str">
        <f t="shared" si="37"/>
        <v>خوب</v>
      </c>
      <c r="D999" s="26"/>
      <c r="I999" s="6"/>
    </row>
    <row r="1000" spans="1:9" ht="15" customHeight="1">
      <c r="A1000" s="36" t="str">
        <f>نمرات!$O$1</f>
        <v>تفکر</v>
      </c>
      <c r="B1000" s="48">
        <f>نمرات!$O$40</f>
        <v>20</v>
      </c>
      <c r="C1000" s="30" t="str">
        <f t="shared" si="37"/>
        <v>عالی</v>
      </c>
      <c r="D1000" s="26"/>
      <c r="E1000" s="16"/>
      <c r="F1000" s="16"/>
      <c r="G1000" s="16"/>
      <c r="H1000" s="18"/>
      <c r="I1000" s="19"/>
    </row>
    <row r="1001" spans="1:9" ht="15" customHeight="1" thickBot="1">
      <c r="A1001" s="37" t="str">
        <f>نمرات!$P$1</f>
        <v>انضباط</v>
      </c>
      <c r="B1001" s="49">
        <f>نمرات!$P$40</f>
        <v>20</v>
      </c>
      <c r="C1001" s="31" t="str">
        <f>IF(B1001&lt;10,"نیاز به مشاوره",IF(B1001&lt;=12,"ضعیف",IF(B1001&lt;=15,"متوسط",IF(B1001&lt;=17,"خوب",IF(B1001&lt;=19,"خیلی خوب",IF(B1001&lt;=20,"عالی",""))))))</f>
        <v>عالی</v>
      </c>
      <c r="D1001" s="26"/>
      <c r="E1001" s="16"/>
      <c r="F1001" s="16"/>
      <c r="G1001" s="16"/>
      <c r="H1001" s="18"/>
      <c r="I1001" s="19"/>
    </row>
    <row r="1002" spans="1:9" ht="15" customHeight="1" thickTop="1" thickBot="1">
      <c r="A1002" s="20" t="s">
        <v>6</v>
      </c>
      <c r="B1002" s="40">
        <f>SUM(B987:B1000)</f>
        <v>210</v>
      </c>
      <c r="C1002" s="21"/>
      <c r="D1002" s="38" t="s">
        <v>19</v>
      </c>
      <c r="E1002" s="39">
        <f>ROUND(AVERAGE(B987:B1000),2)</f>
        <v>15</v>
      </c>
      <c r="F1002" s="28"/>
      <c r="G1002" s="12" t="s">
        <v>54</v>
      </c>
      <c r="H1002" s="12" t="s">
        <v>11</v>
      </c>
      <c r="I1002" s="46">
        <f>نمرات!$U$40</f>
        <v>21</v>
      </c>
    </row>
    <row r="1003" spans="1:9" ht="15" customHeight="1" thickBot="1">
      <c r="A1003" s="45" t="s">
        <v>52</v>
      </c>
      <c r="B1003" s="89"/>
      <c r="C1003" s="89"/>
      <c r="D1003" s="89"/>
      <c r="E1003" s="89"/>
      <c r="F1003" s="89"/>
      <c r="G1003" s="89"/>
      <c r="H1003" s="94"/>
      <c r="I1003" s="95"/>
    </row>
    <row r="1004" spans="1:9" ht="15" customHeight="1">
      <c r="A1004" s="96" t="str">
        <f>مشخصات!$B$8</f>
        <v>سلامتی و موفقیت شما آرزوی ماست</v>
      </c>
      <c r="B1004" s="97"/>
      <c r="C1004" s="97"/>
      <c r="D1004" s="97"/>
      <c r="E1004" s="97"/>
      <c r="F1004" s="97"/>
      <c r="G1004" s="97"/>
      <c r="H1004" s="97"/>
      <c r="I1004" s="98"/>
    </row>
    <row r="1005" spans="1:9" ht="15" customHeight="1" thickBot="1">
      <c r="A1005" s="99"/>
      <c r="B1005" s="100"/>
      <c r="C1005" s="100"/>
      <c r="D1005" s="100"/>
      <c r="E1005" s="100"/>
      <c r="F1005" s="100"/>
      <c r="G1005" s="100"/>
      <c r="H1005" s="100"/>
      <c r="I1005" s="101"/>
    </row>
    <row r="1006" spans="1:9" ht="15" customHeight="1" thickTop="1">
      <c r="A1006" s="90"/>
      <c r="B1006" s="90"/>
      <c r="C1006" s="90"/>
      <c r="D1006" s="90"/>
      <c r="E1006" s="90"/>
      <c r="F1006" s="90"/>
      <c r="G1006" s="90"/>
      <c r="H1006" s="102"/>
      <c r="I1006" s="103"/>
    </row>
    <row r="1007" spans="1:9" ht="15" customHeight="1">
      <c r="B1007" s="2"/>
      <c r="C1007" s="2"/>
      <c r="D1007" s="2"/>
      <c r="H1007" s="2"/>
      <c r="I1007" s="2"/>
    </row>
    <row r="1008" spans="1:9" ht="15" customHeight="1" thickBot="1"/>
    <row r="1009" spans="1:9" ht="15" customHeight="1" thickTop="1">
      <c r="A1009" s="116" t="str">
        <f>مشخصات!$B$2</f>
        <v>ناحیه 2</v>
      </c>
      <c r="B1009" s="117"/>
      <c r="C1009" s="118"/>
      <c r="D1009" s="119" t="s">
        <v>44</v>
      </c>
      <c r="E1009" s="104" t="str">
        <f>مشخصات!$B$3</f>
        <v>میان نوبت اول</v>
      </c>
      <c r="F1009" s="122" t="s">
        <v>53</v>
      </c>
      <c r="G1009" s="124" t="str">
        <f>مشخصات!$B$4</f>
        <v>1400-1401</v>
      </c>
      <c r="H1009" s="104" t="s">
        <v>43</v>
      </c>
      <c r="I1009" s="106" t="str">
        <f>مشخصات!$B$6</f>
        <v>هفتم</v>
      </c>
    </row>
    <row r="1010" spans="1:9" ht="15" customHeight="1" thickBot="1">
      <c r="A1010" s="108" t="str">
        <f>مشخصات!$B$1</f>
        <v>دبيرستان خدایی</v>
      </c>
      <c r="B1010" s="109"/>
      <c r="C1010" s="110"/>
      <c r="D1010" s="120"/>
      <c r="E1010" s="121"/>
      <c r="F1010" s="123"/>
      <c r="G1010" s="125"/>
      <c r="H1010" s="105"/>
      <c r="I1010" s="107"/>
    </row>
    <row r="1011" spans="1:9" ht="15" customHeight="1" thickTop="1" thickBot="1">
      <c r="A1011" s="13" t="s">
        <v>8</v>
      </c>
      <c r="B1011" s="14" t="s">
        <v>51</v>
      </c>
      <c r="C1011" s="15" t="s">
        <v>49</v>
      </c>
      <c r="D1011" s="42" t="s">
        <v>9</v>
      </c>
      <c r="E1011" s="111" t="str">
        <f>نمرات!$A$41</f>
        <v>هاشمی فرزین-محمدامین</v>
      </c>
      <c r="F1011" s="112"/>
      <c r="G1011" s="112"/>
      <c r="H1011" s="43" t="s">
        <v>10</v>
      </c>
      <c r="I1011" s="44">
        <f>مشخصات!$B$7</f>
        <v>801</v>
      </c>
    </row>
    <row r="1012" spans="1:9" ht="15" customHeight="1" thickTop="1">
      <c r="A1012" s="35" t="str">
        <f>نمرات!$B$1</f>
        <v>قرآن</v>
      </c>
      <c r="B1012" s="47">
        <f>نمرات!$B$41</f>
        <v>18</v>
      </c>
      <c r="C1012" s="29" t="str">
        <f>IF(B1012&lt;10,"تجدید",IF(B1012&lt;=12,"ضعیف",IF(B1012&lt;=15,"متوسط",IF(B1012&lt;=17,"خوب",IF(B1012&lt;=19,"خیلی خوب",IF(B1012&lt;=20,"عالی",""))))))</f>
        <v>خیلی خوب</v>
      </c>
      <c r="D1012" s="41"/>
      <c r="E1012" s="113"/>
      <c r="F1012" s="114"/>
      <c r="G1012" s="114"/>
      <c r="H1012" s="114"/>
      <c r="I1012" s="115"/>
    </row>
    <row r="1013" spans="1:9" ht="15" customHeight="1">
      <c r="A1013" s="36" t="str">
        <f>نمرات!$C$1</f>
        <v xml:space="preserve">معارف اسلامی </v>
      </c>
      <c r="B1013" s="48">
        <f>نمرات!$C$41</f>
        <v>15</v>
      </c>
      <c r="C1013" s="30" t="str">
        <f t="shared" ref="C1013:C1025" si="38">IF(B1013&lt;10,"تجدید",IF(B1013&lt;=12,"ضعیف",IF(B1013&lt;=15,"متوسط",IF(B1013&lt;=17,"خوب",IF(B1013&lt;=19,"خیلی خوب",IF(B1013&lt;=20,"عالی",""))))))</f>
        <v>متوسط</v>
      </c>
      <c r="D1013" s="26"/>
      <c r="E1013" s="16"/>
      <c r="F1013" s="17"/>
      <c r="G1013" s="16"/>
      <c r="H1013" s="18"/>
      <c r="I1013" s="19"/>
    </row>
    <row r="1014" spans="1:9" ht="15" customHeight="1">
      <c r="A1014" s="36" t="str">
        <f>نمرات!$D$1</f>
        <v>قرائت فارسی</v>
      </c>
      <c r="B1014" s="48">
        <f>نمرات!$D$41</f>
        <v>18</v>
      </c>
      <c r="C1014" s="30" t="str">
        <f t="shared" si="38"/>
        <v>خیلی خوب</v>
      </c>
      <c r="D1014" s="26"/>
      <c r="E1014" s="16"/>
      <c r="F1014" s="16"/>
      <c r="G1014" s="16"/>
      <c r="H1014" s="18"/>
      <c r="I1014" s="19"/>
    </row>
    <row r="1015" spans="1:9" ht="15" customHeight="1">
      <c r="A1015" s="36" t="str">
        <f>نمرات!$E$1</f>
        <v>املاء</v>
      </c>
      <c r="B1015" s="48">
        <f>نمرات!$E$41</f>
        <v>18</v>
      </c>
      <c r="C1015" s="30" t="str">
        <f t="shared" si="38"/>
        <v>خیلی خوب</v>
      </c>
      <c r="D1015" s="26"/>
      <c r="E1015" s="16"/>
      <c r="F1015" s="16"/>
      <c r="G1015" s="16"/>
      <c r="H1015" s="18"/>
      <c r="I1015" s="19"/>
    </row>
    <row r="1016" spans="1:9" ht="15" customHeight="1">
      <c r="A1016" s="36" t="str">
        <f>نمرات!$F$1</f>
        <v>انشاء</v>
      </c>
      <c r="B1016" s="48">
        <f>نمرات!$F$41</f>
        <v>18</v>
      </c>
      <c r="C1016" s="30" t="str">
        <f t="shared" si="38"/>
        <v>خیلی خوب</v>
      </c>
      <c r="D1016" s="26"/>
      <c r="E1016" s="16"/>
      <c r="F1016" s="16"/>
      <c r="G1016" s="16"/>
      <c r="H1016" s="18"/>
      <c r="I1016" s="19"/>
    </row>
    <row r="1017" spans="1:9" ht="15" customHeight="1">
      <c r="A1017" s="36" t="str">
        <f>نمرات!$G$1</f>
        <v>عربی</v>
      </c>
      <c r="B1017" s="48">
        <f>نمرات!$G$41</f>
        <v>19</v>
      </c>
      <c r="C1017" s="30" t="str">
        <f t="shared" si="38"/>
        <v>خیلی خوب</v>
      </c>
      <c r="D1017" s="26"/>
      <c r="E1017" s="16"/>
      <c r="F1017" s="16"/>
      <c r="G1017" s="16"/>
      <c r="H1017" s="18"/>
      <c r="I1017" s="19"/>
    </row>
    <row r="1018" spans="1:9" ht="15" customHeight="1">
      <c r="A1018" s="36" t="str">
        <f>نمرات!$H$1</f>
        <v>زبان انگلیسی</v>
      </c>
      <c r="B1018" s="48">
        <f>نمرات!$H$41</f>
        <v>20</v>
      </c>
      <c r="C1018" s="30" t="str">
        <f t="shared" si="38"/>
        <v>عالی</v>
      </c>
      <c r="D1018" s="26"/>
      <c r="E1018" s="16"/>
      <c r="F1018" s="16"/>
      <c r="G1018" s="16"/>
      <c r="H1018" s="18"/>
      <c r="I1018" s="19"/>
    </row>
    <row r="1019" spans="1:9" ht="15" customHeight="1">
      <c r="A1019" s="36" t="str">
        <f>نمرات!$I$1</f>
        <v>علوم تجربی</v>
      </c>
      <c r="B1019" s="48">
        <f>نمرات!$I$41</f>
        <v>17</v>
      </c>
      <c r="C1019" s="30" t="str">
        <f t="shared" si="38"/>
        <v>خوب</v>
      </c>
      <c r="D1019" s="26"/>
      <c r="E1019" s="16"/>
      <c r="F1019" s="16"/>
      <c r="G1019" s="16"/>
      <c r="H1019" s="18"/>
      <c r="I1019" s="19"/>
    </row>
    <row r="1020" spans="1:9" ht="15" customHeight="1">
      <c r="A1020" s="36" t="str">
        <f>نمرات!$J$1</f>
        <v>ریاضی</v>
      </c>
      <c r="B1020" s="48">
        <f>نمرات!$J$41</f>
        <v>17</v>
      </c>
      <c r="C1020" s="30" t="str">
        <f t="shared" si="38"/>
        <v>خوب</v>
      </c>
      <c r="D1020" s="26"/>
      <c r="E1020" s="16"/>
      <c r="F1020" s="16"/>
      <c r="G1020" s="16"/>
      <c r="H1020" s="18"/>
      <c r="I1020" s="19"/>
    </row>
    <row r="1021" spans="1:9" ht="15" customHeight="1">
      <c r="A1021" s="36" t="str">
        <f>نمرات!$K$1</f>
        <v>تربیت بدنی</v>
      </c>
      <c r="B1021" s="48">
        <f>نمرات!$K$41</f>
        <v>20</v>
      </c>
      <c r="C1021" s="30" t="str">
        <f t="shared" si="38"/>
        <v>عالی</v>
      </c>
      <c r="D1021" s="26"/>
      <c r="E1021" s="16"/>
      <c r="F1021" s="16"/>
      <c r="G1021" s="16"/>
      <c r="H1021" s="18"/>
      <c r="I1021" s="19"/>
    </row>
    <row r="1022" spans="1:9" ht="15" customHeight="1" thickBot="1">
      <c r="A1022" s="36" t="str">
        <f>نمرات!$L$1</f>
        <v>مطالعات</v>
      </c>
      <c r="B1022" s="48">
        <f>نمرات!$L$41</f>
        <v>12</v>
      </c>
      <c r="C1022" s="30" t="str">
        <f t="shared" si="38"/>
        <v>ضعیف</v>
      </c>
      <c r="D1022" s="26"/>
      <c r="E1022" s="16"/>
      <c r="F1022" s="16"/>
      <c r="G1022" s="16"/>
      <c r="H1022" s="18"/>
      <c r="I1022" s="19"/>
    </row>
    <row r="1023" spans="1:9" ht="15" customHeight="1" thickTop="1" thickBot="1">
      <c r="A1023" s="36" t="str">
        <f>نمرات!$M$1</f>
        <v>فرهنگ و هنر</v>
      </c>
      <c r="B1023" s="48">
        <f>نمرات!$M$41</f>
        <v>15</v>
      </c>
      <c r="C1023" s="30" t="str">
        <f t="shared" si="38"/>
        <v>متوسط</v>
      </c>
      <c r="D1023" s="27" t="s">
        <v>50</v>
      </c>
      <c r="E1023" s="25"/>
      <c r="F1023" s="22"/>
      <c r="G1023" s="22"/>
      <c r="H1023" s="23"/>
      <c r="I1023" s="24"/>
    </row>
    <row r="1024" spans="1:9" ht="15" customHeight="1">
      <c r="A1024" s="36" t="str">
        <f>نمرات!$N$1</f>
        <v>کار و فناوری</v>
      </c>
      <c r="B1024" s="48">
        <f>نمرات!$N$41</f>
        <v>20</v>
      </c>
      <c r="C1024" s="30" t="str">
        <f t="shared" si="38"/>
        <v>عالی</v>
      </c>
      <c r="D1024" s="26"/>
      <c r="I1024" s="6"/>
    </row>
    <row r="1025" spans="1:9" ht="15" customHeight="1">
      <c r="A1025" s="36" t="str">
        <f>نمرات!$O$1</f>
        <v>تفکر</v>
      </c>
      <c r="B1025" s="48">
        <f>نمرات!$O$41</f>
        <v>20</v>
      </c>
      <c r="C1025" s="30" t="str">
        <f t="shared" si="38"/>
        <v>عالی</v>
      </c>
      <c r="D1025" s="26"/>
      <c r="E1025" s="16"/>
      <c r="F1025" s="16"/>
      <c r="G1025" s="16"/>
      <c r="H1025" s="18"/>
      <c r="I1025" s="19"/>
    </row>
    <row r="1026" spans="1:9" ht="15" customHeight="1" thickBot="1">
      <c r="A1026" s="37" t="str">
        <f>نمرات!$P$1</f>
        <v>انضباط</v>
      </c>
      <c r="B1026" s="49">
        <f>نمرات!$P$41</f>
        <v>20</v>
      </c>
      <c r="C1026" s="31" t="str">
        <f>IF(B1026&lt;10,"نیاز به مشاوره",IF(B1026&lt;=12,"ضعیف",IF(B1026&lt;=15,"متوسط",IF(B1026&lt;=17,"خوب",IF(B1026&lt;=19,"خیلی خوب",IF(B1026&lt;=20,"عالی",""))))))</f>
        <v>عالی</v>
      </c>
      <c r="D1026" s="26"/>
      <c r="E1026" s="16"/>
      <c r="F1026" s="16"/>
      <c r="G1026" s="16"/>
      <c r="H1026" s="18"/>
      <c r="I1026" s="19"/>
    </row>
    <row r="1027" spans="1:9" ht="15" customHeight="1" thickTop="1" thickBot="1">
      <c r="A1027" s="20" t="s">
        <v>6</v>
      </c>
      <c r="B1027" s="40">
        <f>SUM(B1012:B1025)</f>
        <v>247</v>
      </c>
      <c r="C1027" s="21"/>
      <c r="D1027" s="38" t="s">
        <v>19</v>
      </c>
      <c r="E1027" s="39">
        <f>ROUND(AVERAGE(B1012:B1025),2)</f>
        <v>17.64</v>
      </c>
      <c r="F1027" s="28"/>
      <c r="G1027" s="12" t="s">
        <v>54</v>
      </c>
      <c r="H1027" s="12" t="s">
        <v>11</v>
      </c>
      <c r="I1027" s="46">
        <f>نمرات!$U$41</f>
        <v>8</v>
      </c>
    </row>
    <row r="1028" spans="1:9" ht="15" customHeight="1" thickBot="1">
      <c r="A1028" s="45" t="s">
        <v>52</v>
      </c>
      <c r="B1028" s="89"/>
      <c r="C1028" s="89"/>
      <c r="D1028" s="89"/>
      <c r="E1028" s="89"/>
      <c r="F1028" s="89"/>
      <c r="G1028" s="89"/>
      <c r="H1028" s="94"/>
      <c r="I1028" s="95"/>
    </row>
    <row r="1029" spans="1:9" ht="15" customHeight="1">
      <c r="A1029" s="96" t="str">
        <f>مشخصات!$B$8</f>
        <v>سلامتی و موفقیت شما آرزوی ماست</v>
      </c>
      <c r="B1029" s="97"/>
      <c r="C1029" s="97"/>
      <c r="D1029" s="97"/>
      <c r="E1029" s="97"/>
      <c r="F1029" s="97"/>
      <c r="G1029" s="97"/>
      <c r="H1029" s="97"/>
      <c r="I1029" s="98"/>
    </row>
    <row r="1030" spans="1:9" ht="15" customHeight="1" thickBot="1">
      <c r="A1030" s="99"/>
      <c r="B1030" s="100"/>
      <c r="C1030" s="100"/>
      <c r="D1030" s="100"/>
      <c r="E1030" s="100"/>
      <c r="F1030" s="100"/>
      <c r="G1030" s="100"/>
      <c r="H1030" s="100"/>
      <c r="I1030" s="101"/>
    </row>
    <row r="1031" spans="1:9" ht="15" customHeight="1" thickTop="1">
      <c r="A1031" s="90"/>
      <c r="B1031" s="90"/>
      <c r="C1031" s="90"/>
      <c r="D1031" s="90"/>
      <c r="E1031" s="90"/>
      <c r="F1031" s="90"/>
      <c r="G1031" s="90"/>
      <c r="H1031" s="102"/>
      <c r="I1031" s="103"/>
    </row>
    <row r="1032" spans="1:9" ht="15" customHeight="1">
      <c r="A1032" s="90"/>
      <c r="B1032" s="90"/>
      <c r="C1032" s="90"/>
      <c r="D1032" s="90"/>
      <c r="E1032" s="90"/>
      <c r="F1032" s="90"/>
      <c r="G1032" s="90"/>
      <c r="H1032" s="91"/>
      <c r="I1032" s="92"/>
    </row>
    <row r="1033" spans="1:9" ht="15" customHeight="1">
      <c r="A1033" s="88"/>
      <c r="B1033" s="88"/>
      <c r="C1033" s="88"/>
      <c r="D1033" s="88"/>
      <c r="E1033" s="88"/>
      <c r="F1033" s="88"/>
      <c r="G1033" s="88"/>
      <c r="H1033" s="88"/>
      <c r="I1033" s="88"/>
    </row>
    <row r="1034" spans="1:9" ht="15" customHeight="1">
      <c r="B1034" s="2"/>
      <c r="C1034" s="2"/>
      <c r="D1034" s="2"/>
    </row>
    <row r="1035" spans="1:9" ht="15" customHeight="1">
      <c r="B1035" s="2"/>
      <c r="C1035" s="2"/>
      <c r="D1035" s="2"/>
      <c r="H1035" s="2"/>
      <c r="I1035" s="2"/>
    </row>
    <row r="1036" spans="1:9" ht="15" customHeight="1" thickBot="1">
      <c r="B1036" s="2"/>
      <c r="C1036" s="2"/>
      <c r="D1036" s="2"/>
      <c r="H1036" s="2"/>
      <c r="I1036" s="2"/>
    </row>
    <row r="1037" spans="1:9" ht="15" customHeight="1" thickTop="1">
      <c r="A1037" s="116" t="str">
        <f>مشخصات!$B$2</f>
        <v>ناحیه 2</v>
      </c>
      <c r="B1037" s="117"/>
      <c r="C1037" s="118"/>
      <c r="D1037" s="119" t="s">
        <v>44</v>
      </c>
      <c r="E1037" s="104" t="str">
        <f>مشخصات!$B$3</f>
        <v>میان نوبت اول</v>
      </c>
      <c r="F1037" s="122" t="s">
        <v>53</v>
      </c>
      <c r="G1037" s="124" t="str">
        <f>مشخصات!$B$4</f>
        <v>1400-1401</v>
      </c>
      <c r="H1037" s="104" t="s">
        <v>43</v>
      </c>
      <c r="I1037" s="106" t="str">
        <f>مشخصات!$B$6</f>
        <v>هفتم</v>
      </c>
    </row>
    <row r="1038" spans="1:9" ht="15" customHeight="1" thickBot="1">
      <c r="A1038" s="108" t="str">
        <f>مشخصات!$B$1</f>
        <v>دبيرستان خدایی</v>
      </c>
      <c r="B1038" s="109"/>
      <c r="C1038" s="110"/>
      <c r="D1038" s="120"/>
      <c r="E1038" s="121"/>
      <c r="F1038" s="123"/>
      <c r="G1038" s="125"/>
      <c r="H1038" s="105"/>
      <c r="I1038" s="107"/>
    </row>
    <row r="1039" spans="1:9" ht="15" customHeight="1" thickTop="1" thickBot="1">
      <c r="A1039" s="13" t="s">
        <v>8</v>
      </c>
      <c r="B1039" s="14" t="s">
        <v>51</v>
      </c>
      <c r="C1039" s="15" t="s">
        <v>49</v>
      </c>
      <c r="D1039" s="42" t="s">
        <v>9</v>
      </c>
      <c r="E1039" s="111">
        <f>نمرات!$A$42</f>
        <v>0</v>
      </c>
      <c r="F1039" s="112"/>
      <c r="G1039" s="112"/>
      <c r="H1039" s="43" t="s">
        <v>10</v>
      </c>
      <c r="I1039" s="44">
        <f>مشخصات!$B$7</f>
        <v>801</v>
      </c>
    </row>
    <row r="1040" spans="1:9" ht="15" customHeight="1" thickTop="1">
      <c r="A1040" s="35" t="str">
        <f>نمرات!$B$1</f>
        <v>قرآن</v>
      </c>
      <c r="B1040" s="47">
        <f>نمرات!$B$42</f>
        <v>0</v>
      </c>
      <c r="C1040" s="29" t="str">
        <f>IF(B1040&lt;10,"تجدید",IF(B1040&lt;=12,"ضعیف",IF(B1040&lt;=15,"متوسط",IF(B1040&lt;=17,"خوب",IF(B1040&lt;=19,"خیلی خوب",IF(B1040&lt;=20,"عالی",""))))))</f>
        <v>تجدید</v>
      </c>
      <c r="D1040" s="41"/>
      <c r="E1040" s="113"/>
      <c r="F1040" s="114"/>
      <c r="G1040" s="114"/>
      <c r="H1040" s="114"/>
      <c r="I1040" s="115"/>
    </row>
    <row r="1041" spans="1:9" ht="15" customHeight="1">
      <c r="A1041" s="36" t="str">
        <f>نمرات!$C$1</f>
        <v xml:space="preserve">معارف اسلامی </v>
      </c>
      <c r="B1041" s="48">
        <f>نمرات!$C$42</f>
        <v>0</v>
      </c>
      <c r="C1041" s="30" t="str">
        <f t="shared" ref="C1041:C1053" si="39">IF(B1041&lt;10,"تجدید",IF(B1041&lt;=12,"ضعیف",IF(B1041&lt;=15,"متوسط",IF(B1041&lt;=17,"خوب",IF(B1041&lt;=19,"خیلی خوب",IF(B1041&lt;=20,"عالی",""))))))</f>
        <v>تجدید</v>
      </c>
      <c r="D1041" s="26"/>
      <c r="E1041" s="16"/>
      <c r="F1041" s="17"/>
      <c r="G1041" s="16"/>
      <c r="H1041" s="18"/>
      <c r="I1041" s="19"/>
    </row>
    <row r="1042" spans="1:9" ht="15" customHeight="1">
      <c r="A1042" s="36" t="str">
        <f>نمرات!$D$1</f>
        <v>قرائت فارسی</v>
      </c>
      <c r="B1042" s="48" t="str">
        <f>نمرات!$D$42</f>
        <v xml:space="preserve"> </v>
      </c>
      <c r="C1042" s="30" t="str">
        <f t="shared" si="39"/>
        <v/>
      </c>
      <c r="D1042" s="26"/>
      <c r="E1042" s="16"/>
      <c r="F1042" s="16"/>
      <c r="G1042" s="16"/>
      <c r="H1042" s="18"/>
      <c r="I1042" s="19"/>
    </row>
    <row r="1043" spans="1:9" ht="15" customHeight="1">
      <c r="A1043" s="36" t="str">
        <f>نمرات!$E$1</f>
        <v>املاء</v>
      </c>
      <c r="B1043" s="48">
        <f>نمرات!$E$42</f>
        <v>0</v>
      </c>
      <c r="C1043" s="30" t="str">
        <f t="shared" si="39"/>
        <v>تجدید</v>
      </c>
      <c r="D1043" s="26"/>
      <c r="E1043" s="16"/>
      <c r="F1043" s="16"/>
      <c r="G1043" s="16"/>
      <c r="H1043" s="18"/>
      <c r="I1043" s="19"/>
    </row>
    <row r="1044" spans="1:9" ht="15" customHeight="1">
      <c r="A1044" s="36" t="str">
        <f>نمرات!$F$1</f>
        <v>انشاء</v>
      </c>
      <c r="B1044" s="48">
        <f>نمرات!$F$42</f>
        <v>0</v>
      </c>
      <c r="C1044" s="30" t="str">
        <f t="shared" si="39"/>
        <v>تجدید</v>
      </c>
      <c r="D1044" s="26"/>
      <c r="E1044" s="16"/>
      <c r="F1044" s="16"/>
      <c r="G1044" s="16"/>
      <c r="H1044" s="18"/>
      <c r="I1044" s="19"/>
    </row>
    <row r="1045" spans="1:9" ht="15" customHeight="1">
      <c r="A1045" s="36" t="str">
        <f>نمرات!$G$1</f>
        <v>عربی</v>
      </c>
      <c r="B1045" s="48">
        <f>نمرات!$G$42</f>
        <v>0</v>
      </c>
      <c r="C1045" s="30" t="str">
        <f t="shared" si="39"/>
        <v>تجدید</v>
      </c>
      <c r="D1045" s="26"/>
      <c r="E1045" s="16"/>
      <c r="F1045" s="16"/>
      <c r="G1045" s="16"/>
      <c r="H1045" s="18"/>
      <c r="I1045" s="19"/>
    </row>
    <row r="1046" spans="1:9" ht="15" customHeight="1">
      <c r="A1046" s="36" t="str">
        <f>نمرات!$H$1</f>
        <v>زبان انگلیسی</v>
      </c>
      <c r="B1046" s="48">
        <f>نمرات!$H$42</f>
        <v>0</v>
      </c>
      <c r="C1046" s="30" t="str">
        <f t="shared" si="39"/>
        <v>تجدید</v>
      </c>
      <c r="D1046" s="26"/>
      <c r="E1046" s="16"/>
      <c r="F1046" s="16"/>
      <c r="G1046" s="16"/>
      <c r="H1046" s="18"/>
      <c r="I1046" s="19"/>
    </row>
    <row r="1047" spans="1:9" ht="15" customHeight="1">
      <c r="A1047" s="36" t="str">
        <f>نمرات!$I$1</f>
        <v>علوم تجربی</v>
      </c>
      <c r="B1047" s="48">
        <f>نمرات!$I$42</f>
        <v>0</v>
      </c>
      <c r="C1047" s="30" t="str">
        <f t="shared" si="39"/>
        <v>تجدید</v>
      </c>
      <c r="D1047" s="26"/>
      <c r="E1047" s="16"/>
      <c r="F1047" s="16"/>
      <c r="G1047" s="16"/>
      <c r="H1047" s="18"/>
      <c r="I1047" s="19"/>
    </row>
    <row r="1048" spans="1:9" ht="15" customHeight="1">
      <c r="A1048" s="36" t="str">
        <f>نمرات!$J$1</f>
        <v>ریاضی</v>
      </c>
      <c r="B1048" s="48">
        <f>نمرات!$J$42</f>
        <v>0</v>
      </c>
      <c r="C1048" s="30" t="str">
        <f t="shared" si="39"/>
        <v>تجدید</v>
      </c>
      <c r="D1048" s="26"/>
      <c r="E1048" s="16"/>
      <c r="F1048" s="16"/>
      <c r="G1048" s="16"/>
      <c r="H1048" s="18"/>
      <c r="I1048" s="19"/>
    </row>
    <row r="1049" spans="1:9" ht="15" customHeight="1">
      <c r="A1049" s="36" t="str">
        <f>نمرات!$K$1</f>
        <v>تربیت بدنی</v>
      </c>
      <c r="B1049" s="48">
        <f>نمرات!$K$42</f>
        <v>0</v>
      </c>
      <c r="C1049" s="30" t="str">
        <f t="shared" si="39"/>
        <v>تجدید</v>
      </c>
      <c r="D1049" s="26"/>
      <c r="E1049" s="16"/>
      <c r="F1049" s="16"/>
      <c r="G1049" s="16"/>
      <c r="H1049" s="18"/>
      <c r="I1049" s="19"/>
    </row>
    <row r="1050" spans="1:9" ht="15" customHeight="1" thickBot="1">
      <c r="A1050" s="36" t="str">
        <f>نمرات!$L$1</f>
        <v>مطالعات</v>
      </c>
      <c r="B1050" s="48">
        <f>نمرات!$L$42</f>
        <v>0</v>
      </c>
      <c r="C1050" s="30" t="str">
        <f t="shared" si="39"/>
        <v>تجدید</v>
      </c>
      <c r="D1050" s="26"/>
      <c r="E1050" s="16"/>
      <c r="F1050" s="16"/>
      <c r="G1050" s="16"/>
      <c r="H1050" s="18"/>
      <c r="I1050" s="19"/>
    </row>
    <row r="1051" spans="1:9" ht="15" customHeight="1" thickTop="1" thickBot="1">
      <c r="A1051" s="36" t="str">
        <f>نمرات!$M$1</f>
        <v>فرهنگ و هنر</v>
      </c>
      <c r="B1051" s="48">
        <f>نمرات!$M$42</f>
        <v>0</v>
      </c>
      <c r="C1051" s="30" t="str">
        <f t="shared" si="39"/>
        <v>تجدید</v>
      </c>
      <c r="D1051" s="27" t="s">
        <v>50</v>
      </c>
      <c r="E1051" s="25"/>
      <c r="F1051" s="22"/>
      <c r="G1051" s="22"/>
      <c r="H1051" s="23"/>
      <c r="I1051" s="24"/>
    </row>
    <row r="1052" spans="1:9" ht="15" customHeight="1">
      <c r="A1052" s="36" t="str">
        <f>نمرات!$N$1</f>
        <v>کار و فناوری</v>
      </c>
      <c r="B1052" s="48">
        <f>نمرات!$N$42</f>
        <v>0</v>
      </c>
      <c r="C1052" s="30" t="str">
        <f t="shared" si="39"/>
        <v>تجدید</v>
      </c>
      <c r="D1052" s="26"/>
      <c r="I1052" s="6"/>
    </row>
    <row r="1053" spans="1:9" ht="15" customHeight="1">
      <c r="A1053" s="36" t="str">
        <f>نمرات!$O$1</f>
        <v>تفکر</v>
      </c>
      <c r="B1053" s="48">
        <f>نمرات!$O$42</f>
        <v>0</v>
      </c>
      <c r="C1053" s="30" t="str">
        <f t="shared" si="39"/>
        <v>تجدید</v>
      </c>
      <c r="D1053" s="26"/>
      <c r="E1053" s="16"/>
      <c r="F1053" s="16"/>
      <c r="G1053" s="16"/>
      <c r="H1053" s="18"/>
      <c r="I1053" s="19"/>
    </row>
    <row r="1054" spans="1:9" ht="15" customHeight="1" thickBot="1">
      <c r="A1054" s="37" t="str">
        <f>نمرات!$P$1</f>
        <v>انضباط</v>
      </c>
      <c r="B1054" s="49">
        <f>نمرات!$P$42</f>
        <v>0</v>
      </c>
      <c r="C1054" s="31" t="str">
        <f>IF(B1054&lt;10,"نیاز به مشاوره",IF(B1054&lt;=12,"ضعیف",IF(B1054&lt;=15,"متوسط",IF(B1054&lt;=17,"خوب",IF(B1054&lt;=19,"خیلی خوب",IF(B1054&lt;=20,"عالی",""))))))</f>
        <v>نیاز به مشاوره</v>
      </c>
      <c r="D1054" s="26"/>
      <c r="E1054" s="16"/>
      <c r="F1054" s="16"/>
      <c r="G1054" s="16"/>
      <c r="H1054" s="18"/>
      <c r="I1054" s="19"/>
    </row>
    <row r="1055" spans="1:9" ht="15" customHeight="1" thickTop="1" thickBot="1">
      <c r="A1055" s="20" t="s">
        <v>6</v>
      </c>
      <c r="B1055" s="40">
        <f>SUM(B1040:B1053)</f>
        <v>0</v>
      </c>
      <c r="C1055" s="21"/>
      <c r="D1055" s="38" t="s">
        <v>19</v>
      </c>
      <c r="E1055" s="39">
        <f>ROUND(AVERAGE(B1040:B1053),2)</f>
        <v>0</v>
      </c>
      <c r="F1055" s="28"/>
      <c r="G1055" s="12" t="s">
        <v>54</v>
      </c>
      <c r="H1055" s="12" t="s">
        <v>11</v>
      </c>
      <c r="I1055" s="46">
        <f>نمرات!$U$42</f>
        <v>32</v>
      </c>
    </row>
    <row r="1056" spans="1:9" ht="15" customHeight="1" thickBot="1">
      <c r="A1056" s="45" t="s">
        <v>52</v>
      </c>
      <c r="B1056" s="89"/>
      <c r="C1056" s="89"/>
      <c r="D1056" s="89"/>
      <c r="E1056" s="89"/>
      <c r="F1056" s="89"/>
      <c r="G1056" s="89"/>
      <c r="H1056" s="94"/>
      <c r="I1056" s="95"/>
    </row>
    <row r="1057" spans="1:9" ht="15" customHeight="1">
      <c r="A1057" s="96" t="str">
        <f>مشخصات!$B$8</f>
        <v>سلامتی و موفقیت شما آرزوی ماست</v>
      </c>
      <c r="B1057" s="97"/>
      <c r="C1057" s="97"/>
      <c r="D1057" s="97"/>
      <c r="E1057" s="97"/>
      <c r="F1057" s="97"/>
      <c r="G1057" s="97"/>
      <c r="H1057" s="97"/>
      <c r="I1057" s="98"/>
    </row>
    <row r="1058" spans="1:9" ht="15" customHeight="1" thickBot="1">
      <c r="A1058" s="99"/>
      <c r="B1058" s="100"/>
      <c r="C1058" s="100"/>
      <c r="D1058" s="100"/>
      <c r="E1058" s="100"/>
      <c r="F1058" s="100"/>
      <c r="G1058" s="100"/>
      <c r="H1058" s="100"/>
      <c r="I1058" s="101"/>
    </row>
    <row r="1059" spans="1:9" ht="15" customHeight="1" thickTop="1">
      <c r="A1059" s="90"/>
      <c r="B1059" s="90"/>
      <c r="C1059" s="90"/>
      <c r="D1059" s="90"/>
      <c r="E1059" s="90"/>
      <c r="F1059" s="90"/>
      <c r="G1059" s="90"/>
      <c r="H1059" s="102"/>
      <c r="I1059" s="103"/>
    </row>
    <row r="1060" spans="1:9" ht="15" hidden="1" customHeight="1">
      <c r="B1060" s="2"/>
      <c r="C1060" s="2"/>
      <c r="D1060" s="2"/>
      <c r="H1060" s="2"/>
      <c r="I1060" s="2"/>
    </row>
    <row r="1061" spans="1:9" ht="15" hidden="1" customHeight="1"/>
    <row r="1062" spans="1:9" ht="15" hidden="1" customHeight="1"/>
    <row r="1063" spans="1:9" ht="15" hidden="1" customHeight="1"/>
    <row r="1064" spans="1:9" ht="15" hidden="1" customHeight="1"/>
    <row r="1065" spans="1:9" ht="15" hidden="1" customHeight="1"/>
    <row r="1066" spans="1:9" ht="15" hidden="1" customHeight="1"/>
    <row r="1067" spans="1:9" ht="15" hidden="1" customHeight="1"/>
    <row r="1068" spans="1:9" ht="15" hidden="1" customHeight="1"/>
    <row r="1069" spans="1:9" ht="15" hidden="1" customHeight="1"/>
    <row r="1070" spans="1:9" ht="15" hidden="1" customHeight="1">
      <c r="D1070" s="4" t="s">
        <v>20</v>
      </c>
      <c r="E1070" s="61">
        <f ca="1">TODAY()</f>
        <v>45620</v>
      </c>
    </row>
    <row r="1071" spans="1:9" ht="15" hidden="1" customHeight="1">
      <c r="D1071" s="4" t="s">
        <v>21</v>
      </c>
      <c r="E1071" s="63">
        <v>44763</v>
      </c>
    </row>
    <row r="1072" spans="1:9" ht="15" hidden="1" customHeight="1">
      <c r="E1072" s="57">
        <f ca="1">_xlfn.DAYS(E1071,E1070)</f>
        <v>-857</v>
      </c>
      <c r="F1072" s="2" t="s">
        <v>60</v>
      </c>
    </row>
    <row r="1073" spans="4:5" ht="15" hidden="1" customHeight="1">
      <c r="E1073" s="58"/>
    </row>
    <row r="1074" spans="4:5" ht="15" hidden="1" customHeight="1">
      <c r="D1074" s="4" t="s">
        <v>45</v>
      </c>
      <c r="E1074" s="61">
        <v>44543</v>
      </c>
    </row>
    <row r="1075" spans="4:5" ht="15" hidden="1" customHeight="1">
      <c r="D1075" s="4" t="s">
        <v>46</v>
      </c>
      <c r="E1075" s="57">
        <f ca="1">_xlfn.DAYS(E1070,E1074)</f>
        <v>1077</v>
      </c>
    </row>
  </sheetData>
  <sheetProtection algorithmName="SHA-512" hashValue="628/9WcLYgo4RYXjXvNqK1QeXHlyWREl/fPLkVy4IVl7Mg7l4rucFrtB/wDnmedD9oabxZFbfYiaqhyT3CejLg==" saltValue="arK+qqrmFJXZD2Yh8ku+BQ==" spinCount="100000" sheet="1" objects="1" scenarios="1"/>
  <mergeCells count="520">
    <mergeCell ref="E32:G32"/>
    <mergeCell ref="D2:D3"/>
    <mergeCell ref="E2:E3"/>
    <mergeCell ref="F2:F3"/>
    <mergeCell ref="G2:G3"/>
    <mergeCell ref="A2:C2"/>
    <mergeCell ref="A3:C3"/>
    <mergeCell ref="A30:C30"/>
    <mergeCell ref="H24:I24"/>
    <mergeCell ref="E5:I5"/>
    <mergeCell ref="E4:G4"/>
    <mergeCell ref="H21:I21"/>
    <mergeCell ref="H2:H3"/>
    <mergeCell ref="I2:I3"/>
    <mergeCell ref="A22:I23"/>
    <mergeCell ref="D30:D31"/>
    <mergeCell ref="E30:E31"/>
    <mergeCell ref="F30:F31"/>
    <mergeCell ref="G30:G31"/>
    <mergeCell ref="H30:H31"/>
    <mergeCell ref="I30:I31"/>
    <mergeCell ref="A31:C31"/>
    <mergeCell ref="G108:G109"/>
    <mergeCell ref="H108:H109"/>
    <mergeCell ref="I108:I109"/>
    <mergeCell ref="A109:C109"/>
    <mergeCell ref="E33:I33"/>
    <mergeCell ref="H49:I49"/>
    <mergeCell ref="A50:I51"/>
    <mergeCell ref="H52:I52"/>
    <mergeCell ref="A56:C56"/>
    <mergeCell ref="E83:E84"/>
    <mergeCell ref="F83:F84"/>
    <mergeCell ref="G83:G84"/>
    <mergeCell ref="H83:H84"/>
    <mergeCell ref="I83:I84"/>
    <mergeCell ref="I55:I56"/>
    <mergeCell ref="E55:E56"/>
    <mergeCell ref="F55:F56"/>
    <mergeCell ref="G55:G56"/>
    <mergeCell ref="H55:H56"/>
    <mergeCell ref="E110:G110"/>
    <mergeCell ref="E111:I111"/>
    <mergeCell ref="H127:I127"/>
    <mergeCell ref="A128:I129"/>
    <mergeCell ref="H130:I130"/>
    <mergeCell ref="A55:C55"/>
    <mergeCell ref="D55:D56"/>
    <mergeCell ref="E57:G57"/>
    <mergeCell ref="E58:I58"/>
    <mergeCell ref="H74:I74"/>
    <mergeCell ref="A75:I76"/>
    <mergeCell ref="H77:I77"/>
    <mergeCell ref="A83:C83"/>
    <mergeCell ref="D83:D84"/>
    <mergeCell ref="E85:G85"/>
    <mergeCell ref="E86:I86"/>
    <mergeCell ref="H102:I102"/>
    <mergeCell ref="A84:C84"/>
    <mergeCell ref="A103:I104"/>
    <mergeCell ref="H105:I105"/>
    <mergeCell ref="A108:C108"/>
    <mergeCell ref="D108:D109"/>
    <mergeCell ref="E108:E109"/>
    <mergeCell ref="F108:F109"/>
    <mergeCell ref="H136:H137"/>
    <mergeCell ref="I136:I137"/>
    <mergeCell ref="A137:C137"/>
    <mergeCell ref="E138:G138"/>
    <mergeCell ref="E139:I139"/>
    <mergeCell ref="A136:C136"/>
    <mergeCell ref="D136:D137"/>
    <mergeCell ref="E136:E137"/>
    <mergeCell ref="F136:F137"/>
    <mergeCell ref="G136:G137"/>
    <mergeCell ref="E163:G163"/>
    <mergeCell ref="E164:I164"/>
    <mergeCell ref="H180:I180"/>
    <mergeCell ref="A181:I182"/>
    <mergeCell ref="H183:I183"/>
    <mergeCell ref="H155:I155"/>
    <mergeCell ref="A156:I157"/>
    <mergeCell ref="H158:I158"/>
    <mergeCell ref="A161:C161"/>
    <mergeCell ref="D161:D162"/>
    <mergeCell ref="E161:E162"/>
    <mergeCell ref="F161:F162"/>
    <mergeCell ref="G161:G162"/>
    <mergeCell ref="H161:H162"/>
    <mergeCell ref="I161:I162"/>
    <mergeCell ref="A162:C162"/>
    <mergeCell ref="H189:H190"/>
    <mergeCell ref="I189:I190"/>
    <mergeCell ref="A190:C190"/>
    <mergeCell ref="E191:G191"/>
    <mergeCell ref="E192:I192"/>
    <mergeCell ref="A189:C189"/>
    <mergeCell ref="D189:D190"/>
    <mergeCell ref="E189:E190"/>
    <mergeCell ref="F189:F190"/>
    <mergeCell ref="G189:G190"/>
    <mergeCell ref="E216:G216"/>
    <mergeCell ref="E217:I217"/>
    <mergeCell ref="H233:I233"/>
    <mergeCell ref="A234:I235"/>
    <mergeCell ref="H236:I236"/>
    <mergeCell ref="H208:I208"/>
    <mergeCell ref="A209:I210"/>
    <mergeCell ref="H211:I211"/>
    <mergeCell ref="A214:C214"/>
    <mergeCell ref="D214:D215"/>
    <mergeCell ref="E214:E215"/>
    <mergeCell ref="F214:F215"/>
    <mergeCell ref="G214:G215"/>
    <mergeCell ref="H214:H215"/>
    <mergeCell ref="I214:I215"/>
    <mergeCell ref="A215:C215"/>
    <mergeCell ref="H242:H243"/>
    <mergeCell ref="I242:I243"/>
    <mergeCell ref="A243:C243"/>
    <mergeCell ref="E244:G244"/>
    <mergeCell ref="E245:I245"/>
    <mergeCell ref="A242:C242"/>
    <mergeCell ref="D242:D243"/>
    <mergeCell ref="E242:E243"/>
    <mergeCell ref="F242:F243"/>
    <mergeCell ref="G242:G243"/>
    <mergeCell ref="E269:G269"/>
    <mergeCell ref="E270:I270"/>
    <mergeCell ref="H286:I286"/>
    <mergeCell ref="A287:I288"/>
    <mergeCell ref="H289:I289"/>
    <mergeCell ref="H261:I261"/>
    <mergeCell ref="A262:I263"/>
    <mergeCell ref="H264:I264"/>
    <mergeCell ref="A267:C267"/>
    <mergeCell ref="D267:D268"/>
    <mergeCell ref="E267:E268"/>
    <mergeCell ref="F267:F268"/>
    <mergeCell ref="G267:G268"/>
    <mergeCell ref="H267:H268"/>
    <mergeCell ref="I267:I268"/>
    <mergeCell ref="A268:C268"/>
    <mergeCell ref="H295:H296"/>
    <mergeCell ref="I295:I296"/>
    <mergeCell ref="A296:C296"/>
    <mergeCell ref="E297:G297"/>
    <mergeCell ref="E298:I298"/>
    <mergeCell ref="A295:C295"/>
    <mergeCell ref="D295:D296"/>
    <mergeCell ref="E295:E296"/>
    <mergeCell ref="F295:F296"/>
    <mergeCell ref="G295:G296"/>
    <mergeCell ref="E322:G322"/>
    <mergeCell ref="E323:I323"/>
    <mergeCell ref="H339:I339"/>
    <mergeCell ref="A340:I341"/>
    <mergeCell ref="H342:I342"/>
    <mergeCell ref="H314:I314"/>
    <mergeCell ref="A315:I316"/>
    <mergeCell ref="H317:I317"/>
    <mergeCell ref="A320:C320"/>
    <mergeCell ref="D320:D321"/>
    <mergeCell ref="E320:E321"/>
    <mergeCell ref="F320:F321"/>
    <mergeCell ref="G320:G321"/>
    <mergeCell ref="H320:H321"/>
    <mergeCell ref="I320:I321"/>
    <mergeCell ref="A321:C321"/>
    <mergeCell ref="H348:H349"/>
    <mergeCell ref="I348:I349"/>
    <mergeCell ref="A349:C349"/>
    <mergeCell ref="E350:G350"/>
    <mergeCell ref="E351:I351"/>
    <mergeCell ref="A348:C348"/>
    <mergeCell ref="D348:D349"/>
    <mergeCell ref="E348:E349"/>
    <mergeCell ref="F348:F349"/>
    <mergeCell ref="G348:G349"/>
    <mergeCell ref="E375:G375"/>
    <mergeCell ref="E376:I376"/>
    <mergeCell ref="H392:I392"/>
    <mergeCell ref="A393:I394"/>
    <mergeCell ref="H395:I395"/>
    <mergeCell ref="H367:I367"/>
    <mergeCell ref="A368:I369"/>
    <mergeCell ref="H370:I370"/>
    <mergeCell ref="A373:C373"/>
    <mergeCell ref="D373:D374"/>
    <mergeCell ref="E373:E374"/>
    <mergeCell ref="F373:F374"/>
    <mergeCell ref="G373:G374"/>
    <mergeCell ref="H373:H374"/>
    <mergeCell ref="I373:I374"/>
    <mergeCell ref="A374:C374"/>
    <mergeCell ref="H401:H402"/>
    <mergeCell ref="I401:I402"/>
    <mergeCell ref="A402:C402"/>
    <mergeCell ref="E403:G403"/>
    <mergeCell ref="E404:I404"/>
    <mergeCell ref="A401:C401"/>
    <mergeCell ref="D401:D402"/>
    <mergeCell ref="E401:E402"/>
    <mergeCell ref="F401:F402"/>
    <mergeCell ref="G401:G402"/>
    <mergeCell ref="E428:G428"/>
    <mergeCell ref="E429:I429"/>
    <mergeCell ref="H445:I445"/>
    <mergeCell ref="A446:I447"/>
    <mergeCell ref="H448:I448"/>
    <mergeCell ref="H420:I420"/>
    <mergeCell ref="A421:I422"/>
    <mergeCell ref="H423:I423"/>
    <mergeCell ref="A426:C426"/>
    <mergeCell ref="D426:D427"/>
    <mergeCell ref="E426:E427"/>
    <mergeCell ref="F426:F427"/>
    <mergeCell ref="G426:G427"/>
    <mergeCell ref="H426:H427"/>
    <mergeCell ref="I426:I427"/>
    <mergeCell ref="A427:C427"/>
    <mergeCell ref="H454:H455"/>
    <mergeCell ref="I454:I455"/>
    <mergeCell ref="A455:C455"/>
    <mergeCell ref="E456:G456"/>
    <mergeCell ref="E457:I457"/>
    <mergeCell ref="A454:C454"/>
    <mergeCell ref="D454:D455"/>
    <mergeCell ref="E454:E455"/>
    <mergeCell ref="F454:F455"/>
    <mergeCell ref="G454:G455"/>
    <mergeCell ref="E481:G481"/>
    <mergeCell ref="E482:I482"/>
    <mergeCell ref="H498:I498"/>
    <mergeCell ref="A499:I500"/>
    <mergeCell ref="H501:I501"/>
    <mergeCell ref="H473:I473"/>
    <mergeCell ref="A474:I475"/>
    <mergeCell ref="H476:I476"/>
    <mergeCell ref="A479:C479"/>
    <mergeCell ref="D479:D480"/>
    <mergeCell ref="E479:E480"/>
    <mergeCell ref="F479:F480"/>
    <mergeCell ref="G479:G480"/>
    <mergeCell ref="H479:H480"/>
    <mergeCell ref="I479:I480"/>
    <mergeCell ref="A480:C480"/>
    <mergeCell ref="H507:H508"/>
    <mergeCell ref="I507:I508"/>
    <mergeCell ref="A508:C508"/>
    <mergeCell ref="E509:G509"/>
    <mergeCell ref="E510:I510"/>
    <mergeCell ref="A507:C507"/>
    <mergeCell ref="D507:D508"/>
    <mergeCell ref="E507:E508"/>
    <mergeCell ref="F507:F508"/>
    <mergeCell ref="G507:G508"/>
    <mergeCell ref="E534:G534"/>
    <mergeCell ref="E535:I535"/>
    <mergeCell ref="H551:I551"/>
    <mergeCell ref="A552:I553"/>
    <mergeCell ref="H554:I554"/>
    <mergeCell ref="H526:I526"/>
    <mergeCell ref="A527:I528"/>
    <mergeCell ref="H529:I529"/>
    <mergeCell ref="A532:C532"/>
    <mergeCell ref="D532:D533"/>
    <mergeCell ref="E532:E533"/>
    <mergeCell ref="F532:F533"/>
    <mergeCell ref="G532:G533"/>
    <mergeCell ref="H532:H533"/>
    <mergeCell ref="I532:I533"/>
    <mergeCell ref="A533:C533"/>
    <mergeCell ref="H560:H561"/>
    <mergeCell ref="I560:I561"/>
    <mergeCell ref="A561:C561"/>
    <mergeCell ref="E562:G562"/>
    <mergeCell ref="E563:I563"/>
    <mergeCell ref="A560:C560"/>
    <mergeCell ref="D560:D561"/>
    <mergeCell ref="E560:E561"/>
    <mergeCell ref="F560:F561"/>
    <mergeCell ref="G560:G561"/>
    <mergeCell ref="E587:G587"/>
    <mergeCell ref="E588:I588"/>
    <mergeCell ref="H604:I604"/>
    <mergeCell ref="A605:I606"/>
    <mergeCell ref="H607:I607"/>
    <mergeCell ref="H579:I579"/>
    <mergeCell ref="A580:I581"/>
    <mergeCell ref="H582:I582"/>
    <mergeCell ref="A585:C585"/>
    <mergeCell ref="D585:D586"/>
    <mergeCell ref="E585:E586"/>
    <mergeCell ref="F585:F586"/>
    <mergeCell ref="G585:G586"/>
    <mergeCell ref="H585:H586"/>
    <mergeCell ref="I585:I586"/>
    <mergeCell ref="A586:C586"/>
    <mergeCell ref="H613:H614"/>
    <mergeCell ref="I613:I614"/>
    <mergeCell ref="A614:C614"/>
    <mergeCell ref="E615:G615"/>
    <mergeCell ref="E616:I616"/>
    <mergeCell ref="A613:C613"/>
    <mergeCell ref="D613:D614"/>
    <mergeCell ref="E613:E614"/>
    <mergeCell ref="F613:F614"/>
    <mergeCell ref="G613:G614"/>
    <mergeCell ref="E640:G640"/>
    <mergeCell ref="E641:I641"/>
    <mergeCell ref="H657:I657"/>
    <mergeCell ref="A658:I659"/>
    <mergeCell ref="H660:I660"/>
    <mergeCell ref="H632:I632"/>
    <mergeCell ref="A633:I634"/>
    <mergeCell ref="H635:I635"/>
    <mergeCell ref="A638:C638"/>
    <mergeCell ref="D638:D639"/>
    <mergeCell ref="E638:E639"/>
    <mergeCell ref="F638:F639"/>
    <mergeCell ref="G638:G639"/>
    <mergeCell ref="H638:H639"/>
    <mergeCell ref="I638:I639"/>
    <mergeCell ref="A639:C639"/>
    <mergeCell ref="H666:H667"/>
    <mergeCell ref="I666:I667"/>
    <mergeCell ref="A667:C667"/>
    <mergeCell ref="E668:G668"/>
    <mergeCell ref="E669:I669"/>
    <mergeCell ref="A666:C666"/>
    <mergeCell ref="D666:D667"/>
    <mergeCell ref="E666:E667"/>
    <mergeCell ref="F666:F667"/>
    <mergeCell ref="G666:G667"/>
    <mergeCell ref="E693:G693"/>
    <mergeCell ref="E694:I694"/>
    <mergeCell ref="H710:I710"/>
    <mergeCell ref="A711:I712"/>
    <mergeCell ref="H713:I713"/>
    <mergeCell ref="H685:I685"/>
    <mergeCell ref="A686:I687"/>
    <mergeCell ref="H688:I688"/>
    <mergeCell ref="A691:C691"/>
    <mergeCell ref="D691:D692"/>
    <mergeCell ref="E691:E692"/>
    <mergeCell ref="F691:F692"/>
    <mergeCell ref="G691:G692"/>
    <mergeCell ref="H691:H692"/>
    <mergeCell ref="I691:I692"/>
    <mergeCell ref="A692:C692"/>
    <mergeCell ref="H719:H720"/>
    <mergeCell ref="I719:I720"/>
    <mergeCell ref="A720:C720"/>
    <mergeCell ref="E721:G721"/>
    <mergeCell ref="E722:I722"/>
    <mergeCell ref="A719:C719"/>
    <mergeCell ref="D719:D720"/>
    <mergeCell ref="E719:E720"/>
    <mergeCell ref="F719:F720"/>
    <mergeCell ref="G719:G720"/>
    <mergeCell ref="E746:G746"/>
    <mergeCell ref="E747:I747"/>
    <mergeCell ref="H763:I763"/>
    <mergeCell ref="A764:I765"/>
    <mergeCell ref="H766:I766"/>
    <mergeCell ref="H738:I738"/>
    <mergeCell ref="A739:I740"/>
    <mergeCell ref="H741:I741"/>
    <mergeCell ref="A744:C744"/>
    <mergeCell ref="D744:D745"/>
    <mergeCell ref="E744:E745"/>
    <mergeCell ref="F744:F745"/>
    <mergeCell ref="G744:G745"/>
    <mergeCell ref="H744:H745"/>
    <mergeCell ref="I744:I745"/>
    <mergeCell ref="A745:C745"/>
    <mergeCell ref="H772:H773"/>
    <mergeCell ref="I772:I773"/>
    <mergeCell ref="A773:C773"/>
    <mergeCell ref="E774:G774"/>
    <mergeCell ref="E775:I775"/>
    <mergeCell ref="A772:C772"/>
    <mergeCell ref="D772:D773"/>
    <mergeCell ref="E772:E773"/>
    <mergeCell ref="F772:F773"/>
    <mergeCell ref="G772:G773"/>
    <mergeCell ref="E799:G799"/>
    <mergeCell ref="E800:I800"/>
    <mergeCell ref="H816:I816"/>
    <mergeCell ref="A817:I818"/>
    <mergeCell ref="H819:I819"/>
    <mergeCell ref="H791:I791"/>
    <mergeCell ref="A792:I793"/>
    <mergeCell ref="H794:I794"/>
    <mergeCell ref="A797:C797"/>
    <mergeCell ref="D797:D798"/>
    <mergeCell ref="E797:E798"/>
    <mergeCell ref="F797:F798"/>
    <mergeCell ref="G797:G798"/>
    <mergeCell ref="H797:H798"/>
    <mergeCell ref="I797:I798"/>
    <mergeCell ref="A798:C798"/>
    <mergeCell ref="H825:H826"/>
    <mergeCell ref="I825:I826"/>
    <mergeCell ref="A826:C826"/>
    <mergeCell ref="E827:G827"/>
    <mergeCell ref="E828:I828"/>
    <mergeCell ref="A825:C825"/>
    <mergeCell ref="D825:D826"/>
    <mergeCell ref="E825:E826"/>
    <mergeCell ref="F825:F826"/>
    <mergeCell ref="G825:G826"/>
    <mergeCell ref="E852:G852"/>
    <mergeCell ref="E853:I853"/>
    <mergeCell ref="H869:I869"/>
    <mergeCell ref="A870:I871"/>
    <mergeCell ref="H872:I872"/>
    <mergeCell ref="H844:I844"/>
    <mergeCell ref="A845:I846"/>
    <mergeCell ref="H847:I847"/>
    <mergeCell ref="A850:C850"/>
    <mergeCell ref="D850:D851"/>
    <mergeCell ref="E850:E851"/>
    <mergeCell ref="F850:F851"/>
    <mergeCell ref="G850:G851"/>
    <mergeCell ref="H850:H851"/>
    <mergeCell ref="I850:I851"/>
    <mergeCell ref="A851:C851"/>
    <mergeCell ref="H878:H879"/>
    <mergeCell ref="I878:I879"/>
    <mergeCell ref="A879:C879"/>
    <mergeCell ref="E880:G880"/>
    <mergeCell ref="E881:I881"/>
    <mergeCell ref="A878:C878"/>
    <mergeCell ref="D878:D879"/>
    <mergeCell ref="E878:E879"/>
    <mergeCell ref="F878:F879"/>
    <mergeCell ref="G878:G879"/>
    <mergeCell ref="E905:G905"/>
    <mergeCell ref="E906:I906"/>
    <mergeCell ref="H922:I922"/>
    <mergeCell ref="A923:I924"/>
    <mergeCell ref="H925:I925"/>
    <mergeCell ref="H897:I897"/>
    <mergeCell ref="A898:I899"/>
    <mergeCell ref="H900:I900"/>
    <mergeCell ref="A903:C903"/>
    <mergeCell ref="D903:D904"/>
    <mergeCell ref="E903:E904"/>
    <mergeCell ref="F903:F904"/>
    <mergeCell ref="G903:G904"/>
    <mergeCell ref="H903:H904"/>
    <mergeCell ref="I903:I904"/>
    <mergeCell ref="A904:C904"/>
    <mergeCell ref="H931:H932"/>
    <mergeCell ref="I931:I932"/>
    <mergeCell ref="A932:C932"/>
    <mergeCell ref="E933:G933"/>
    <mergeCell ref="E934:I934"/>
    <mergeCell ref="A931:C931"/>
    <mergeCell ref="D931:D932"/>
    <mergeCell ref="E931:E932"/>
    <mergeCell ref="F931:F932"/>
    <mergeCell ref="G931:G932"/>
    <mergeCell ref="E958:G958"/>
    <mergeCell ref="E959:I959"/>
    <mergeCell ref="H975:I975"/>
    <mergeCell ref="A976:I977"/>
    <mergeCell ref="H978:I978"/>
    <mergeCell ref="H950:I950"/>
    <mergeCell ref="A951:I952"/>
    <mergeCell ref="H953:I953"/>
    <mergeCell ref="A956:C956"/>
    <mergeCell ref="D956:D957"/>
    <mergeCell ref="E956:E957"/>
    <mergeCell ref="F956:F957"/>
    <mergeCell ref="G956:G957"/>
    <mergeCell ref="H956:H957"/>
    <mergeCell ref="I956:I957"/>
    <mergeCell ref="A957:C957"/>
    <mergeCell ref="H984:H985"/>
    <mergeCell ref="I984:I985"/>
    <mergeCell ref="A985:C985"/>
    <mergeCell ref="E986:G986"/>
    <mergeCell ref="E987:I987"/>
    <mergeCell ref="A984:C984"/>
    <mergeCell ref="D984:D985"/>
    <mergeCell ref="E984:E985"/>
    <mergeCell ref="F984:F985"/>
    <mergeCell ref="G984:G985"/>
    <mergeCell ref="E1011:G1011"/>
    <mergeCell ref="E1012:I1012"/>
    <mergeCell ref="H1028:I1028"/>
    <mergeCell ref="A1029:I1030"/>
    <mergeCell ref="H1031:I1031"/>
    <mergeCell ref="H1003:I1003"/>
    <mergeCell ref="A1004:I1005"/>
    <mergeCell ref="H1006:I1006"/>
    <mergeCell ref="A1009:C1009"/>
    <mergeCell ref="D1009:D1010"/>
    <mergeCell ref="E1009:E1010"/>
    <mergeCell ref="F1009:F1010"/>
    <mergeCell ref="G1009:G1010"/>
    <mergeCell ref="H1009:H1010"/>
    <mergeCell ref="I1009:I1010"/>
    <mergeCell ref="A1010:C1010"/>
    <mergeCell ref="H1056:I1056"/>
    <mergeCell ref="A1057:I1058"/>
    <mergeCell ref="H1059:I1059"/>
    <mergeCell ref="H1037:H1038"/>
    <mergeCell ref="I1037:I1038"/>
    <mergeCell ref="A1038:C1038"/>
    <mergeCell ref="E1039:G1039"/>
    <mergeCell ref="E1040:I1040"/>
    <mergeCell ref="A1037:C1037"/>
    <mergeCell ref="D1037:D1038"/>
    <mergeCell ref="E1037:E1038"/>
    <mergeCell ref="F1037:F1038"/>
    <mergeCell ref="G1037:G1038"/>
  </mergeCells>
  <conditionalFormatting sqref="M5:M19 L11:L21">
    <cfRule type="cellIs" dxfId="86" priority="2272" operator="equal">
      <formula>98</formula>
    </cfRule>
  </conditionalFormatting>
  <conditionalFormatting sqref="M5:M19 L11:L21">
    <cfRule type="containsText" dxfId="85" priority="2271" operator="containsText" text="ندارد">
      <formula>NOT(ISERROR(SEARCH("ندارد",L5)))</formula>
    </cfRule>
  </conditionalFormatting>
  <conditionalFormatting sqref="B5:C19">
    <cfRule type="cellIs" dxfId="84" priority="1093" operator="lessThan">
      <formula>10</formula>
    </cfRule>
  </conditionalFormatting>
  <conditionalFormatting sqref="B20">
    <cfRule type="cellIs" dxfId="83" priority="215" operator="lessThan">
      <formula>10</formula>
    </cfRule>
  </conditionalFormatting>
  <conditionalFormatting sqref="B33:C47">
    <cfRule type="cellIs" dxfId="82" priority="195" operator="lessThan">
      <formula>10</formula>
    </cfRule>
  </conditionalFormatting>
  <conditionalFormatting sqref="B48">
    <cfRule type="cellIs" dxfId="81" priority="194" operator="lessThan">
      <formula>10</formula>
    </cfRule>
  </conditionalFormatting>
  <conditionalFormatting sqref="B58:C72">
    <cfRule type="cellIs" dxfId="80" priority="190" operator="lessThan">
      <formula>10</formula>
    </cfRule>
  </conditionalFormatting>
  <conditionalFormatting sqref="B73">
    <cfRule type="cellIs" dxfId="79" priority="189" operator="lessThan">
      <formula>10</formula>
    </cfRule>
  </conditionalFormatting>
  <conditionalFormatting sqref="B86:C100">
    <cfRule type="cellIs" dxfId="78" priority="185" operator="lessThan">
      <formula>10</formula>
    </cfRule>
  </conditionalFormatting>
  <conditionalFormatting sqref="B101">
    <cfRule type="cellIs" dxfId="77" priority="184" operator="lessThan">
      <formula>10</formula>
    </cfRule>
  </conditionalFormatting>
  <conditionalFormatting sqref="B111:C125">
    <cfRule type="cellIs" dxfId="76" priority="180" operator="lessThan">
      <formula>10</formula>
    </cfRule>
  </conditionalFormatting>
  <conditionalFormatting sqref="B126">
    <cfRule type="cellIs" dxfId="75" priority="179" operator="lessThan">
      <formula>10</formula>
    </cfRule>
  </conditionalFormatting>
  <conditionalFormatting sqref="B139:C153">
    <cfRule type="cellIs" dxfId="74" priority="175" operator="lessThan">
      <formula>10</formula>
    </cfRule>
  </conditionalFormatting>
  <conditionalFormatting sqref="B154">
    <cfRule type="cellIs" dxfId="73" priority="174" operator="lessThan">
      <formula>10</formula>
    </cfRule>
  </conditionalFormatting>
  <conditionalFormatting sqref="B164:C178">
    <cfRule type="cellIs" dxfId="72" priority="170" operator="lessThan">
      <formula>10</formula>
    </cfRule>
  </conditionalFormatting>
  <conditionalFormatting sqref="B179">
    <cfRule type="cellIs" dxfId="71" priority="169" operator="lessThan">
      <formula>10</formula>
    </cfRule>
  </conditionalFormatting>
  <conditionalFormatting sqref="B192:C206">
    <cfRule type="cellIs" dxfId="70" priority="165" operator="lessThan">
      <formula>10</formula>
    </cfRule>
  </conditionalFormatting>
  <conditionalFormatting sqref="B207">
    <cfRule type="cellIs" dxfId="69" priority="164" operator="lessThan">
      <formula>10</formula>
    </cfRule>
  </conditionalFormatting>
  <conditionalFormatting sqref="B217:C231">
    <cfRule type="cellIs" dxfId="68" priority="160" operator="lessThan">
      <formula>10</formula>
    </cfRule>
  </conditionalFormatting>
  <conditionalFormatting sqref="B232">
    <cfRule type="cellIs" dxfId="67" priority="159" operator="lessThan">
      <formula>10</formula>
    </cfRule>
  </conditionalFormatting>
  <conditionalFormatting sqref="B245:C259">
    <cfRule type="cellIs" dxfId="66" priority="155" operator="lessThan">
      <formula>10</formula>
    </cfRule>
  </conditionalFormatting>
  <conditionalFormatting sqref="B260">
    <cfRule type="cellIs" dxfId="65" priority="154" operator="lessThan">
      <formula>10</formula>
    </cfRule>
  </conditionalFormatting>
  <conditionalFormatting sqref="B270:C284">
    <cfRule type="cellIs" dxfId="64" priority="150" operator="lessThan">
      <formula>10</formula>
    </cfRule>
  </conditionalFormatting>
  <conditionalFormatting sqref="B285">
    <cfRule type="cellIs" dxfId="63" priority="149" operator="lessThan">
      <formula>10</formula>
    </cfRule>
  </conditionalFormatting>
  <conditionalFormatting sqref="B298:C312">
    <cfRule type="cellIs" dxfId="62" priority="145" operator="lessThan">
      <formula>10</formula>
    </cfRule>
  </conditionalFormatting>
  <conditionalFormatting sqref="B313">
    <cfRule type="cellIs" dxfId="61" priority="144" operator="lessThan">
      <formula>10</formula>
    </cfRule>
  </conditionalFormatting>
  <conditionalFormatting sqref="B323:C337">
    <cfRule type="cellIs" dxfId="60" priority="140" operator="lessThan">
      <formula>10</formula>
    </cfRule>
  </conditionalFormatting>
  <conditionalFormatting sqref="B338">
    <cfRule type="cellIs" dxfId="59" priority="139" operator="lessThan">
      <formula>10</formula>
    </cfRule>
  </conditionalFormatting>
  <conditionalFormatting sqref="B351:C365">
    <cfRule type="cellIs" dxfId="58" priority="135" operator="lessThan">
      <formula>10</formula>
    </cfRule>
  </conditionalFormatting>
  <conditionalFormatting sqref="B366">
    <cfRule type="cellIs" dxfId="57" priority="134" operator="lessThan">
      <formula>10</formula>
    </cfRule>
  </conditionalFormatting>
  <conditionalFormatting sqref="B376:C390">
    <cfRule type="cellIs" dxfId="56" priority="130" operator="lessThan">
      <formula>10</formula>
    </cfRule>
  </conditionalFormatting>
  <conditionalFormatting sqref="B391">
    <cfRule type="cellIs" dxfId="55" priority="129" operator="lessThan">
      <formula>10</formula>
    </cfRule>
  </conditionalFormatting>
  <conditionalFormatting sqref="B404:C418">
    <cfRule type="cellIs" dxfId="54" priority="125" operator="lessThan">
      <formula>10</formula>
    </cfRule>
  </conditionalFormatting>
  <conditionalFormatting sqref="B419">
    <cfRule type="cellIs" dxfId="53" priority="124" operator="lessThan">
      <formula>10</formula>
    </cfRule>
  </conditionalFormatting>
  <conditionalFormatting sqref="B429:C443">
    <cfRule type="cellIs" dxfId="52" priority="120" operator="lessThan">
      <formula>10</formula>
    </cfRule>
  </conditionalFormatting>
  <conditionalFormatting sqref="B444">
    <cfRule type="cellIs" dxfId="51" priority="119" operator="lessThan">
      <formula>10</formula>
    </cfRule>
  </conditionalFormatting>
  <conditionalFormatting sqref="B457:C471">
    <cfRule type="cellIs" dxfId="50" priority="115" operator="lessThan">
      <formula>10</formula>
    </cfRule>
  </conditionalFormatting>
  <conditionalFormatting sqref="B472">
    <cfRule type="cellIs" dxfId="49" priority="114" operator="lessThan">
      <formula>10</formula>
    </cfRule>
  </conditionalFormatting>
  <conditionalFormatting sqref="B482:C496">
    <cfRule type="cellIs" dxfId="48" priority="110" operator="lessThan">
      <formula>10</formula>
    </cfRule>
  </conditionalFormatting>
  <conditionalFormatting sqref="B497">
    <cfRule type="cellIs" dxfId="47" priority="109" operator="lessThan">
      <formula>10</formula>
    </cfRule>
  </conditionalFormatting>
  <conditionalFormatting sqref="B510:C524">
    <cfRule type="cellIs" dxfId="46" priority="105" operator="lessThan">
      <formula>10</formula>
    </cfRule>
  </conditionalFormatting>
  <conditionalFormatting sqref="B525">
    <cfRule type="cellIs" dxfId="45" priority="104" operator="lessThan">
      <formula>10</formula>
    </cfRule>
  </conditionalFormatting>
  <conditionalFormatting sqref="B535:C549">
    <cfRule type="cellIs" dxfId="44" priority="100" operator="lessThan">
      <formula>10</formula>
    </cfRule>
  </conditionalFormatting>
  <conditionalFormatting sqref="B550">
    <cfRule type="cellIs" dxfId="43" priority="99" operator="lessThan">
      <formula>10</formula>
    </cfRule>
  </conditionalFormatting>
  <conditionalFormatting sqref="B563:C577">
    <cfRule type="cellIs" dxfId="42" priority="95" operator="lessThan">
      <formula>10</formula>
    </cfRule>
  </conditionalFormatting>
  <conditionalFormatting sqref="B578">
    <cfRule type="cellIs" dxfId="41" priority="94" operator="lessThan">
      <formula>10</formula>
    </cfRule>
  </conditionalFormatting>
  <conditionalFormatting sqref="B588:C602">
    <cfRule type="cellIs" dxfId="40" priority="90" operator="lessThan">
      <formula>10</formula>
    </cfRule>
  </conditionalFormatting>
  <conditionalFormatting sqref="B603">
    <cfRule type="cellIs" dxfId="39" priority="89" operator="lessThan">
      <formula>10</formula>
    </cfRule>
  </conditionalFormatting>
  <conditionalFormatting sqref="B616:C630">
    <cfRule type="cellIs" dxfId="38" priority="85" operator="lessThan">
      <formula>10</formula>
    </cfRule>
  </conditionalFormatting>
  <conditionalFormatting sqref="B631">
    <cfRule type="cellIs" dxfId="37" priority="84" operator="lessThan">
      <formula>10</formula>
    </cfRule>
  </conditionalFormatting>
  <conditionalFormatting sqref="B641:C655">
    <cfRule type="cellIs" dxfId="36" priority="80" operator="lessThan">
      <formula>10</formula>
    </cfRule>
  </conditionalFormatting>
  <conditionalFormatting sqref="B656">
    <cfRule type="cellIs" dxfId="35" priority="79" operator="lessThan">
      <formula>10</formula>
    </cfRule>
  </conditionalFormatting>
  <conditionalFormatting sqref="B669:C683">
    <cfRule type="cellIs" dxfId="34" priority="75" operator="lessThan">
      <formula>10</formula>
    </cfRule>
  </conditionalFormatting>
  <conditionalFormatting sqref="B684">
    <cfRule type="cellIs" dxfId="33" priority="74" operator="lessThan">
      <formula>10</formula>
    </cfRule>
  </conditionalFormatting>
  <conditionalFormatting sqref="B694:C708">
    <cfRule type="cellIs" dxfId="32" priority="70" operator="lessThan">
      <formula>10</formula>
    </cfRule>
  </conditionalFormatting>
  <conditionalFormatting sqref="B709">
    <cfRule type="cellIs" dxfId="31" priority="69" operator="lessThan">
      <formula>10</formula>
    </cfRule>
  </conditionalFormatting>
  <conditionalFormatting sqref="B722:C736">
    <cfRule type="cellIs" dxfId="30" priority="65" operator="lessThan">
      <formula>10</formula>
    </cfRule>
  </conditionalFormatting>
  <conditionalFormatting sqref="B737">
    <cfRule type="cellIs" dxfId="29" priority="64" operator="lessThan">
      <formula>10</formula>
    </cfRule>
  </conditionalFormatting>
  <conditionalFormatting sqref="B747:C761">
    <cfRule type="cellIs" dxfId="28" priority="60" operator="lessThan">
      <formula>10</formula>
    </cfRule>
  </conditionalFormatting>
  <conditionalFormatting sqref="B762">
    <cfRule type="cellIs" dxfId="27" priority="59" operator="lessThan">
      <formula>10</formula>
    </cfRule>
  </conditionalFormatting>
  <conditionalFormatting sqref="B775:C789">
    <cfRule type="cellIs" dxfId="26" priority="55" operator="lessThan">
      <formula>10</formula>
    </cfRule>
  </conditionalFormatting>
  <conditionalFormatting sqref="B790">
    <cfRule type="cellIs" dxfId="25" priority="54" operator="lessThan">
      <formula>10</formula>
    </cfRule>
  </conditionalFormatting>
  <conditionalFormatting sqref="B800:C814">
    <cfRule type="cellIs" dxfId="24" priority="50" operator="lessThan">
      <formula>10</formula>
    </cfRule>
  </conditionalFormatting>
  <conditionalFormatting sqref="B815">
    <cfRule type="cellIs" dxfId="23" priority="49" operator="lessThan">
      <formula>10</formula>
    </cfRule>
  </conditionalFormatting>
  <conditionalFormatting sqref="B828:C842">
    <cfRule type="cellIs" dxfId="22" priority="45" operator="lessThan">
      <formula>10</formula>
    </cfRule>
  </conditionalFormatting>
  <conditionalFormatting sqref="B843">
    <cfRule type="cellIs" dxfId="21" priority="44" operator="lessThan">
      <formula>10</formula>
    </cfRule>
  </conditionalFormatting>
  <conditionalFormatting sqref="B853:C867">
    <cfRule type="cellIs" dxfId="20" priority="40" operator="lessThan">
      <formula>10</formula>
    </cfRule>
  </conditionalFormatting>
  <conditionalFormatting sqref="B868">
    <cfRule type="cellIs" dxfId="19" priority="39" operator="lessThan">
      <formula>10</formula>
    </cfRule>
  </conditionalFormatting>
  <conditionalFormatting sqref="B881:C895">
    <cfRule type="cellIs" dxfId="18" priority="35" operator="lessThan">
      <formula>10</formula>
    </cfRule>
  </conditionalFormatting>
  <conditionalFormatting sqref="B896">
    <cfRule type="cellIs" dxfId="17" priority="34" operator="lessThan">
      <formula>10</formula>
    </cfRule>
  </conditionalFormatting>
  <conditionalFormatting sqref="B906:C920">
    <cfRule type="cellIs" dxfId="16" priority="30" operator="lessThan">
      <formula>10</formula>
    </cfRule>
  </conditionalFormatting>
  <conditionalFormatting sqref="B921">
    <cfRule type="cellIs" dxfId="15" priority="29" operator="lessThan">
      <formula>10</formula>
    </cfRule>
  </conditionalFormatting>
  <conditionalFormatting sqref="B934:C948">
    <cfRule type="cellIs" dxfId="14" priority="25" operator="lessThan">
      <formula>10</formula>
    </cfRule>
  </conditionalFormatting>
  <conditionalFormatting sqref="B949">
    <cfRule type="cellIs" dxfId="13" priority="24" operator="lessThan">
      <formula>10</formula>
    </cfRule>
  </conditionalFormatting>
  <conditionalFormatting sqref="B959:C973">
    <cfRule type="cellIs" dxfId="12" priority="20" operator="lessThan">
      <formula>10</formula>
    </cfRule>
  </conditionalFormatting>
  <conditionalFormatting sqref="B974">
    <cfRule type="cellIs" dxfId="11" priority="19" operator="lessThan">
      <formula>10</formula>
    </cfRule>
  </conditionalFormatting>
  <conditionalFormatting sqref="B987:C1001">
    <cfRule type="cellIs" dxfId="10" priority="15" operator="lessThan">
      <formula>10</formula>
    </cfRule>
  </conditionalFormatting>
  <conditionalFormatting sqref="B1002">
    <cfRule type="cellIs" dxfId="9" priority="14" operator="lessThan">
      <formula>10</formula>
    </cfRule>
  </conditionalFormatting>
  <conditionalFormatting sqref="B1012:C1026">
    <cfRule type="cellIs" dxfId="8" priority="10" operator="lessThan">
      <formula>10</formula>
    </cfRule>
  </conditionalFormatting>
  <conditionalFormatting sqref="B1027">
    <cfRule type="cellIs" dxfId="7" priority="9" operator="lessThan">
      <formula>10</formula>
    </cfRule>
  </conditionalFormatting>
  <conditionalFormatting sqref="B1040:C1054">
    <cfRule type="cellIs" dxfId="6" priority="5" operator="lessThan">
      <formula>10</formula>
    </cfRule>
  </conditionalFormatting>
  <conditionalFormatting sqref="B1055">
    <cfRule type="cellIs" dxfId="5" priority="4" operator="lessThan">
      <formula>10</formula>
    </cfRule>
  </conditionalFormatting>
  <pageMargins left="0.39370078740157483" right="0.59055118110236227" top="0.74803149606299213" bottom="0.74803149606299213" header="0.31496062992125984" footer="0.31496062992125984"/>
  <pageSetup paperSize="9" scale="93" orientation="portrait" r:id="rId1"/>
  <rowBreaks count="19" manualBreakCount="19">
    <brk id="52" max="60" man="1"/>
    <brk id="105" max="60" man="1"/>
    <brk id="158" max="60" man="1"/>
    <brk id="211" max="60" man="1"/>
    <brk id="264" max="60" man="1"/>
    <brk id="317" max="60" man="1"/>
    <brk id="370" max="60" man="1"/>
    <brk id="423" max="60" man="1"/>
    <brk id="476" max="60" man="1"/>
    <brk id="529" max="60" man="1"/>
    <brk id="582" max="60" man="1"/>
    <brk id="635" max="60" man="1"/>
    <brk id="688" max="60" man="1"/>
    <brk id="741" max="60" man="1"/>
    <brk id="794" max="60" man="1"/>
    <brk id="847" max="60" man="1"/>
    <brk id="900" max="60" man="1"/>
    <brk id="953" max="60" man="1"/>
    <brk id="1006" max="6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076"/>
  <sheetViews>
    <sheetView rightToLeft="1" topLeftCell="A37" zoomScale="115" zoomScaleNormal="115" workbookViewId="0">
      <selection activeCell="Q40" sqref="Q40"/>
    </sheetView>
  </sheetViews>
  <sheetFormatPr defaultColWidth="0" defaultRowHeight="15" zeroHeight="1"/>
  <cols>
    <col min="1" max="1" width="24.28515625" style="86" customWidth="1"/>
    <col min="2" max="2" width="9" style="57" customWidth="1"/>
    <col min="3" max="3" width="9.85546875" style="57" bestFit="1" customWidth="1"/>
    <col min="4" max="4" width="9" style="57" customWidth="1"/>
    <col min="5" max="5" width="10.5703125" style="57" customWidth="1"/>
    <col min="6" max="6" width="11.42578125" style="57" customWidth="1"/>
    <col min="7" max="9" width="9" style="57" customWidth="1"/>
    <col min="10" max="10" width="9.5703125" style="57" customWidth="1"/>
    <col min="11" max="16" width="9" style="57" customWidth="1"/>
    <col min="17" max="17" width="9" style="66" customWidth="1"/>
    <col min="18" max="20" width="10" style="57" hidden="1" customWidth="1"/>
    <col min="21" max="21" width="10" style="57" customWidth="1"/>
    <col min="22" max="16384" width="10" style="57" hidden="1"/>
  </cols>
  <sheetData>
    <row r="1" spans="1:21" ht="20.25">
      <c r="A1" s="76" t="s">
        <v>0</v>
      </c>
      <c r="B1" s="73" t="s">
        <v>29</v>
      </c>
      <c r="C1" s="73" t="s">
        <v>30</v>
      </c>
      <c r="D1" s="73" t="s">
        <v>31</v>
      </c>
      <c r="E1" s="73" t="s">
        <v>32</v>
      </c>
      <c r="F1" s="73" t="s">
        <v>33</v>
      </c>
      <c r="G1" s="73" t="s">
        <v>34</v>
      </c>
      <c r="H1" s="73" t="s">
        <v>35</v>
      </c>
      <c r="I1" s="73" t="s">
        <v>36</v>
      </c>
      <c r="J1" s="73" t="s">
        <v>37</v>
      </c>
      <c r="K1" s="73" t="s">
        <v>28</v>
      </c>
      <c r="L1" s="73" t="s">
        <v>38</v>
      </c>
      <c r="M1" s="73" t="s">
        <v>39</v>
      </c>
      <c r="N1" s="73" t="s">
        <v>40</v>
      </c>
      <c r="O1" s="73" t="s">
        <v>41</v>
      </c>
      <c r="P1" s="73" t="s">
        <v>42</v>
      </c>
      <c r="U1" s="67"/>
    </row>
    <row r="2" spans="1:21" ht="20.25">
      <c r="A2" s="72" t="s">
        <v>1</v>
      </c>
      <c r="B2" s="9" t="s">
        <v>111</v>
      </c>
      <c r="C2" s="9" t="s">
        <v>102</v>
      </c>
      <c r="D2" s="9" t="s">
        <v>109</v>
      </c>
      <c r="E2" s="9" t="s">
        <v>109</v>
      </c>
      <c r="F2" s="9" t="s">
        <v>109</v>
      </c>
      <c r="G2" s="9" t="s">
        <v>110</v>
      </c>
      <c r="H2" s="9" t="s">
        <v>106</v>
      </c>
      <c r="I2" s="9" t="s">
        <v>103</v>
      </c>
      <c r="J2" s="9" t="s">
        <v>107</v>
      </c>
      <c r="K2" s="9" t="s">
        <v>108</v>
      </c>
      <c r="L2" s="9" t="s">
        <v>101</v>
      </c>
      <c r="M2" s="9" t="s">
        <v>65</v>
      </c>
      <c r="N2" s="9" t="s">
        <v>105</v>
      </c>
      <c r="O2" s="9" t="s">
        <v>106</v>
      </c>
      <c r="P2" s="9" t="s">
        <v>48</v>
      </c>
      <c r="Q2" s="68" t="s">
        <v>6</v>
      </c>
      <c r="R2" s="69" t="s">
        <v>55</v>
      </c>
      <c r="S2" s="69" t="s">
        <v>56</v>
      </c>
      <c r="T2" s="69" t="s">
        <v>57</v>
      </c>
      <c r="U2" s="68" t="s">
        <v>58</v>
      </c>
    </row>
    <row r="3" spans="1:21" s="71" customFormat="1" ht="20.25">
      <c r="A3" s="8" t="s">
        <v>66</v>
      </c>
      <c r="B3" s="78" t="s">
        <v>22</v>
      </c>
      <c r="C3" s="78" t="s">
        <v>22</v>
      </c>
      <c r="D3" s="78" t="s">
        <v>22</v>
      </c>
      <c r="E3" s="78">
        <v>18</v>
      </c>
      <c r="F3" s="78">
        <v>18</v>
      </c>
      <c r="G3" s="78">
        <v>20</v>
      </c>
      <c r="H3" s="78">
        <v>20</v>
      </c>
      <c r="I3" s="78">
        <v>18</v>
      </c>
      <c r="J3" s="78">
        <v>14</v>
      </c>
      <c r="K3" s="78">
        <v>20</v>
      </c>
      <c r="L3" s="78">
        <v>11</v>
      </c>
      <c r="M3" s="78">
        <v>18</v>
      </c>
      <c r="N3" s="78">
        <v>20</v>
      </c>
      <c r="O3" s="78">
        <v>20</v>
      </c>
      <c r="P3" s="78">
        <v>20</v>
      </c>
      <c r="Q3" s="70">
        <f>SUM(B3:O3)</f>
        <v>197</v>
      </c>
      <c r="R3" s="71">
        <f>COUNTIF($Q$2:Q3,Q3)</f>
        <v>1</v>
      </c>
      <c r="S3" s="71">
        <f t="shared" ref="S3:S42" si="0">IF(R3=1,Q3,"")</f>
        <v>197</v>
      </c>
      <c r="T3" s="71">
        <f>RANK(S3,$S$3:$S$42)</f>
        <v>22</v>
      </c>
      <c r="U3" s="70">
        <f t="shared" ref="U3:U42" si="1">VLOOKUP(Q3,$S$3:$T$42,2,0)</f>
        <v>22</v>
      </c>
    </row>
    <row r="4" spans="1:21" ht="20.25">
      <c r="A4" s="8" t="s">
        <v>67</v>
      </c>
      <c r="B4" s="77">
        <v>10</v>
      </c>
      <c r="C4" s="77">
        <v>20</v>
      </c>
      <c r="D4" s="77">
        <v>10</v>
      </c>
      <c r="E4" s="77">
        <v>10</v>
      </c>
      <c r="F4" s="77">
        <v>10</v>
      </c>
      <c r="G4" s="77" t="s">
        <v>22</v>
      </c>
      <c r="H4" s="77" t="s">
        <v>22</v>
      </c>
      <c r="I4" s="77" t="s">
        <v>22</v>
      </c>
      <c r="J4" s="77">
        <v>0</v>
      </c>
      <c r="K4" s="77">
        <v>20</v>
      </c>
      <c r="L4" s="77" t="s">
        <v>22</v>
      </c>
      <c r="M4" s="77" t="s">
        <v>22</v>
      </c>
      <c r="N4" s="77" t="s">
        <v>22</v>
      </c>
      <c r="O4" s="77">
        <v>20</v>
      </c>
      <c r="P4" s="77">
        <v>20</v>
      </c>
      <c r="Q4" s="70">
        <f t="shared" ref="Q4:Q42" si="2">SUM(B4:O4)</f>
        <v>100</v>
      </c>
      <c r="R4" s="71">
        <f>COUNTIF($Q$2:Q4,Q4)</f>
        <v>1</v>
      </c>
      <c r="S4" s="71">
        <f t="shared" si="0"/>
        <v>100</v>
      </c>
      <c r="T4" s="71">
        <f t="shared" ref="T4:T42" si="3">RANK(S4,$S$3:$S$42)</f>
        <v>31</v>
      </c>
      <c r="U4" s="70">
        <f t="shared" si="1"/>
        <v>31</v>
      </c>
    </row>
    <row r="5" spans="1:21" s="71" customFormat="1" ht="20.25">
      <c r="A5" s="8" t="s">
        <v>68</v>
      </c>
      <c r="B5" s="78">
        <v>16</v>
      </c>
      <c r="C5" s="78">
        <v>17</v>
      </c>
      <c r="D5" s="78">
        <v>16</v>
      </c>
      <c r="E5" s="78">
        <v>16</v>
      </c>
      <c r="F5" s="78">
        <v>16</v>
      </c>
      <c r="G5" s="78">
        <v>15</v>
      </c>
      <c r="H5" s="78">
        <v>20</v>
      </c>
      <c r="I5" s="78">
        <v>18</v>
      </c>
      <c r="J5" s="78">
        <v>4</v>
      </c>
      <c r="K5" s="78">
        <v>20</v>
      </c>
      <c r="L5" s="78">
        <v>16</v>
      </c>
      <c r="M5" s="78">
        <v>16</v>
      </c>
      <c r="N5" s="78">
        <v>20</v>
      </c>
      <c r="O5" s="78">
        <v>20</v>
      </c>
      <c r="P5" s="78">
        <v>20</v>
      </c>
      <c r="Q5" s="70">
        <f t="shared" si="2"/>
        <v>230</v>
      </c>
      <c r="R5" s="71">
        <f>COUNTIF($Q$2:Q5,Q5)</f>
        <v>1</v>
      </c>
      <c r="S5" s="71">
        <f t="shared" si="0"/>
        <v>230</v>
      </c>
      <c r="T5" s="71">
        <f t="shared" si="3"/>
        <v>13</v>
      </c>
      <c r="U5" s="70">
        <f t="shared" si="1"/>
        <v>13</v>
      </c>
    </row>
    <row r="6" spans="1:21" ht="20.25">
      <c r="A6" s="8" t="s">
        <v>69</v>
      </c>
      <c r="B6" s="77">
        <v>16</v>
      </c>
      <c r="C6" s="77">
        <v>14</v>
      </c>
      <c r="D6" s="77">
        <v>16</v>
      </c>
      <c r="E6" s="77">
        <v>16</v>
      </c>
      <c r="F6" s="77">
        <v>16</v>
      </c>
      <c r="G6" s="77">
        <v>19</v>
      </c>
      <c r="H6" s="77">
        <v>10</v>
      </c>
      <c r="I6" s="77">
        <v>16</v>
      </c>
      <c r="J6" s="77">
        <v>15</v>
      </c>
      <c r="K6" s="77">
        <v>20</v>
      </c>
      <c r="L6" s="77">
        <v>15</v>
      </c>
      <c r="M6" s="77">
        <v>15</v>
      </c>
      <c r="N6" s="77">
        <v>20</v>
      </c>
      <c r="O6" s="77">
        <v>20</v>
      </c>
      <c r="P6" s="77">
        <v>20</v>
      </c>
      <c r="Q6" s="70">
        <f t="shared" si="2"/>
        <v>228</v>
      </c>
      <c r="R6" s="71">
        <f>COUNTIF($Q$2:Q6,Q6)</f>
        <v>1</v>
      </c>
      <c r="S6" s="71">
        <f t="shared" si="0"/>
        <v>228</v>
      </c>
      <c r="T6" s="71">
        <f t="shared" si="3"/>
        <v>14</v>
      </c>
      <c r="U6" s="70">
        <f t="shared" si="1"/>
        <v>14</v>
      </c>
    </row>
    <row r="7" spans="1:21" s="71" customFormat="1" ht="20.25">
      <c r="A7" s="8" t="s">
        <v>70</v>
      </c>
      <c r="B7" s="78">
        <v>16</v>
      </c>
      <c r="C7" s="78">
        <v>16</v>
      </c>
      <c r="D7" s="78">
        <v>16</v>
      </c>
      <c r="E7" s="78">
        <v>16</v>
      </c>
      <c r="F7" s="78">
        <v>16</v>
      </c>
      <c r="G7" s="78">
        <v>15</v>
      </c>
      <c r="H7" s="78">
        <v>16</v>
      </c>
      <c r="I7" s="78">
        <v>18</v>
      </c>
      <c r="J7" s="78">
        <v>12</v>
      </c>
      <c r="K7" s="78">
        <v>20</v>
      </c>
      <c r="L7" s="78">
        <v>11</v>
      </c>
      <c r="M7" s="78">
        <v>16</v>
      </c>
      <c r="N7" s="78">
        <v>18</v>
      </c>
      <c r="O7" s="78">
        <v>20</v>
      </c>
      <c r="P7" s="78">
        <v>20</v>
      </c>
      <c r="Q7" s="70">
        <f t="shared" si="2"/>
        <v>226</v>
      </c>
      <c r="R7" s="71">
        <f>COUNTIF($Q$2:Q7,Q7)</f>
        <v>1</v>
      </c>
      <c r="S7" s="71">
        <f t="shared" si="0"/>
        <v>226</v>
      </c>
      <c r="T7" s="71">
        <f t="shared" si="3"/>
        <v>15</v>
      </c>
      <c r="U7" s="70">
        <f t="shared" si="1"/>
        <v>15</v>
      </c>
    </row>
    <row r="8" spans="1:21" ht="20.25">
      <c r="A8" s="8" t="s">
        <v>71</v>
      </c>
      <c r="B8" s="77">
        <v>12</v>
      </c>
      <c r="C8" s="77">
        <v>8</v>
      </c>
      <c r="D8" s="77">
        <v>12</v>
      </c>
      <c r="E8" s="77">
        <v>12</v>
      </c>
      <c r="F8" s="77">
        <v>12</v>
      </c>
      <c r="G8" s="77" t="s">
        <v>22</v>
      </c>
      <c r="H8" s="77">
        <v>3</v>
      </c>
      <c r="I8" s="77">
        <v>16</v>
      </c>
      <c r="J8" s="77">
        <v>6</v>
      </c>
      <c r="K8" s="77">
        <v>20</v>
      </c>
      <c r="L8" s="77" t="s">
        <v>22</v>
      </c>
      <c r="M8" s="77">
        <v>13</v>
      </c>
      <c r="N8" s="77" t="s">
        <v>22</v>
      </c>
      <c r="O8" s="77">
        <v>20</v>
      </c>
      <c r="P8" s="77">
        <v>20</v>
      </c>
      <c r="Q8" s="70">
        <f t="shared" si="2"/>
        <v>134</v>
      </c>
      <c r="R8" s="71">
        <f>COUNTIF($Q$2:Q8,Q8)</f>
        <v>1</v>
      </c>
      <c r="S8" s="71">
        <f t="shared" si="0"/>
        <v>134</v>
      </c>
      <c r="T8" s="71">
        <f t="shared" si="3"/>
        <v>29</v>
      </c>
      <c r="U8" s="70">
        <f t="shared" si="1"/>
        <v>29</v>
      </c>
    </row>
    <row r="9" spans="1:21" s="71" customFormat="1" ht="20.25">
      <c r="A9" s="8" t="s">
        <v>72</v>
      </c>
      <c r="B9" s="78">
        <v>15</v>
      </c>
      <c r="C9" s="78">
        <v>7</v>
      </c>
      <c r="D9" s="78">
        <v>15</v>
      </c>
      <c r="E9" s="78">
        <v>15</v>
      </c>
      <c r="F9" s="78">
        <v>15</v>
      </c>
      <c r="G9" s="78" t="s">
        <v>22</v>
      </c>
      <c r="H9" s="78">
        <v>10</v>
      </c>
      <c r="I9" s="78">
        <v>16</v>
      </c>
      <c r="J9" s="78">
        <v>13</v>
      </c>
      <c r="K9" s="78">
        <v>20</v>
      </c>
      <c r="L9" s="78">
        <v>16</v>
      </c>
      <c r="M9" s="78">
        <v>15</v>
      </c>
      <c r="N9" s="78">
        <v>18</v>
      </c>
      <c r="O9" s="78">
        <v>20</v>
      </c>
      <c r="P9" s="78">
        <v>20</v>
      </c>
      <c r="Q9" s="70">
        <f t="shared" si="2"/>
        <v>195</v>
      </c>
      <c r="R9" s="71">
        <f>COUNTIF($Q$2:Q9,Q9)</f>
        <v>1</v>
      </c>
      <c r="S9" s="71">
        <f t="shared" si="0"/>
        <v>195</v>
      </c>
      <c r="T9" s="71">
        <f t="shared" si="3"/>
        <v>23</v>
      </c>
      <c r="U9" s="70">
        <f t="shared" si="1"/>
        <v>23</v>
      </c>
    </row>
    <row r="10" spans="1:21" ht="20.25">
      <c r="A10" s="8" t="s">
        <v>73</v>
      </c>
      <c r="B10" s="77">
        <v>17</v>
      </c>
      <c r="C10" s="77">
        <v>15</v>
      </c>
      <c r="D10" s="77">
        <v>17</v>
      </c>
      <c r="E10" s="77">
        <v>17</v>
      </c>
      <c r="F10" s="77">
        <v>17</v>
      </c>
      <c r="G10" s="77">
        <v>18</v>
      </c>
      <c r="H10" s="77">
        <v>20</v>
      </c>
      <c r="I10" s="77">
        <v>18</v>
      </c>
      <c r="J10" s="77">
        <v>8</v>
      </c>
      <c r="K10" s="77">
        <v>20</v>
      </c>
      <c r="L10" s="77">
        <v>18</v>
      </c>
      <c r="M10" s="77">
        <v>16</v>
      </c>
      <c r="N10" s="77">
        <v>20</v>
      </c>
      <c r="O10" s="77">
        <v>20</v>
      </c>
      <c r="P10" s="77">
        <v>20</v>
      </c>
      <c r="Q10" s="70">
        <f t="shared" si="2"/>
        <v>241</v>
      </c>
      <c r="R10" s="71">
        <f>COUNTIF($Q$2:Q10,Q10)</f>
        <v>1</v>
      </c>
      <c r="S10" s="71">
        <f t="shared" si="0"/>
        <v>241</v>
      </c>
      <c r="T10" s="71">
        <f t="shared" si="3"/>
        <v>10</v>
      </c>
      <c r="U10" s="70">
        <f t="shared" si="1"/>
        <v>10</v>
      </c>
    </row>
    <row r="11" spans="1:21" s="71" customFormat="1" ht="20.25">
      <c r="A11" s="8" t="s">
        <v>74</v>
      </c>
      <c r="B11" s="78">
        <v>10</v>
      </c>
      <c r="C11" s="78">
        <v>18</v>
      </c>
      <c r="D11" s="78">
        <v>10</v>
      </c>
      <c r="E11" s="78">
        <v>10</v>
      </c>
      <c r="F11" s="78">
        <v>10</v>
      </c>
      <c r="G11" s="78" t="s">
        <v>22</v>
      </c>
      <c r="H11" s="78">
        <v>5</v>
      </c>
      <c r="I11" s="78">
        <v>10</v>
      </c>
      <c r="J11" s="78">
        <v>0</v>
      </c>
      <c r="K11" s="78">
        <v>20</v>
      </c>
      <c r="L11" s="78" t="s">
        <v>22</v>
      </c>
      <c r="M11" s="78" t="s">
        <v>22</v>
      </c>
      <c r="N11" s="78">
        <v>17</v>
      </c>
      <c r="O11" s="78">
        <v>20</v>
      </c>
      <c r="P11" s="78">
        <v>20</v>
      </c>
      <c r="Q11" s="70">
        <f t="shared" si="2"/>
        <v>130</v>
      </c>
      <c r="R11" s="71">
        <f>COUNTIF($Q$2:Q11,Q11)</f>
        <v>1</v>
      </c>
      <c r="S11" s="71">
        <f t="shared" si="0"/>
        <v>130</v>
      </c>
      <c r="T11" s="71">
        <f t="shared" si="3"/>
        <v>30</v>
      </c>
      <c r="U11" s="70">
        <f t="shared" si="1"/>
        <v>30</v>
      </c>
    </row>
    <row r="12" spans="1:21" ht="20.25">
      <c r="A12" s="8" t="s">
        <v>75</v>
      </c>
      <c r="B12" s="77">
        <v>17</v>
      </c>
      <c r="C12" s="77">
        <v>13</v>
      </c>
      <c r="D12" s="77">
        <v>17</v>
      </c>
      <c r="E12" s="77">
        <v>17</v>
      </c>
      <c r="F12" s="77">
        <v>17</v>
      </c>
      <c r="G12" s="77">
        <v>16</v>
      </c>
      <c r="H12" s="77">
        <v>20</v>
      </c>
      <c r="I12" s="77">
        <v>17</v>
      </c>
      <c r="J12" s="77">
        <v>12</v>
      </c>
      <c r="K12" s="77">
        <v>20</v>
      </c>
      <c r="L12" s="77">
        <v>10</v>
      </c>
      <c r="M12" s="77">
        <v>17</v>
      </c>
      <c r="N12" s="77">
        <v>20</v>
      </c>
      <c r="O12" s="77">
        <v>20</v>
      </c>
      <c r="P12" s="77">
        <v>20</v>
      </c>
      <c r="Q12" s="70">
        <f t="shared" si="2"/>
        <v>233</v>
      </c>
      <c r="R12" s="71">
        <f>COUNTIF($Q$2:Q12,Q12)</f>
        <v>1</v>
      </c>
      <c r="S12" s="71">
        <f t="shared" si="0"/>
        <v>233</v>
      </c>
      <c r="T12" s="71">
        <f t="shared" si="3"/>
        <v>12</v>
      </c>
      <c r="U12" s="70">
        <f t="shared" si="1"/>
        <v>12</v>
      </c>
    </row>
    <row r="13" spans="1:21" s="71" customFormat="1" ht="20.25">
      <c r="A13" s="8" t="s">
        <v>76</v>
      </c>
      <c r="B13" s="78">
        <v>18</v>
      </c>
      <c r="C13" s="78">
        <v>14</v>
      </c>
      <c r="D13" s="78">
        <v>18</v>
      </c>
      <c r="E13" s="78">
        <v>18</v>
      </c>
      <c r="F13" s="78">
        <v>18</v>
      </c>
      <c r="G13" s="78">
        <v>20</v>
      </c>
      <c r="H13" s="78">
        <v>20</v>
      </c>
      <c r="I13" s="78">
        <v>18</v>
      </c>
      <c r="J13" s="78">
        <v>10</v>
      </c>
      <c r="K13" s="78">
        <v>20</v>
      </c>
      <c r="L13" s="78">
        <v>16</v>
      </c>
      <c r="M13" s="78">
        <v>17</v>
      </c>
      <c r="N13" s="78">
        <v>20</v>
      </c>
      <c r="O13" s="78">
        <v>20</v>
      </c>
      <c r="P13" s="78">
        <v>20</v>
      </c>
      <c r="Q13" s="70">
        <f t="shared" si="2"/>
        <v>247</v>
      </c>
      <c r="R13" s="71">
        <f>COUNTIF($Q$2:Q13,Q13)</f>
        <v>1</v>
      </c>
      <c r="S13" s="71">
        <f t="shared" si="0"/>
        <v>247</v>
      </c>
      <c r="T13" s="71">
        <f t="shared" si="3"/>
        <v>8</v>
      </c>
      <c r="U13" s="70">
        <f t="shared" si="1"/>
        <v>8</v>
      </c>
    </row>
    <row r="14" spans="1:21" ht="20.25">
      <c r="A14" s="8" t="s">
        <v>77</v>
      </c>
      <c r="B14" s="77">
        <v>17</v>
      </c>
      <c r="C14" s="77">
        <v>8</v>
      </c>
      <c r="D14" s="77">
        <v>17</v>
      </c>
      <c r="E14" s="77">
        <v>17</v>
      </c>
      <c r="F14" s="77">
        <v>17</v>
      </c>
      <c r="G14" s="77">
        <v>18</v>
      </c>
      <c r="H14" s="77">
        <v>15</v>
      </c>
      <c r="I14" s="77">
        <v>17</v>
      </c>
      <c r="J14" s="77">
        <v>13</v>
      </c>
      <c r="K14" s="77">
        <v>20</v>
      </c>
      <c r="L14" s="77" t="s">
        <v>22</v>
      </c>
      <c r="M14" s="77">
        <v>16</v>
      </c>
      <c r="N14" s="77">
        <v>19</v>
      </c>
      <c r="O14" s="77">
        <v>20</v>
      </c>
      <c r="P14" s="77">
        <v>20</v>
      </c>
      <c r="Q14" s="70">
        <f t="shared" si="2"/>
        <v>214</v>
      </c>
      <c r="R14" s="71">
        <f>COUNTIF($Q$2:Q14,Q14)</f>
        <v>1</v>
      </c>
      <c r="S14" s="71">
        <f t="shared" si="0"/>
        <v>214</v>
      </c>
      <c r="T14" s="71">
        <f t="shared" si="3"/>
        <v>19</v>
      </c>
      <c r="U14" s="70">
        <f t="shared" si="1"/>
        <v>19</v>
      </c>
    </row>
    <row r="15" spans="1:21" s="71" customFormat="1" ht="20.25">
      <c r="A15" s="8" t="s">
        <v>78</v>
      </c>
      <c r="B15" s="78">
        <v>16</v>
      </c>
      <c r="C15" s="78">
        <v>7</v>
      </c>
      <c r="D15" s="78">
        <v>16</v>
      </c>
      <c r="E15" s="78">
        <v>16</v>
      </c>
      <c r="F15" s="78">
        <v>16</v>
      </c>
      <c r="G15" s="78" t="s">
        <v>22</v>
      </c>
      <c r="H15" s="78">
        <v>16</v>
      </c>
      <c r="I15" s="78">
        <v>18</v>
      </c>
      <c r="J15" s="78">
        <v>15</v>
      </c>
      <c r="K15" s="78">
        <v>20</v>
      </c>
      <c r="L15" s="78">
        <v>14</v>
      </c>
      <c r="M15" s="78" t="s">
        <v>22</v>
      </c>
      <c r="N15" s="78">
        <v>20</v>
      </c>
      <c r="O15" s="78">
        <v>20</v>
      </c>
      <c r="P15" s="78">
        <v>20</v>
      </c>
      <c r="Q15" s="70">
        <f t="shared" si="2"/>
        <v>194</v>
      </c>
      <c r="R15" s="71">
        <f>COUNTIF($Q$2:Q15,Q15)</f>
        <v>1</v>
      </c>
      <c r="S15" s="71">
        <f t="shared" si="0"/>
        <v>194</v>
      </c>
      <c r="T15" s="71">
        <f t="shared" si="3"/>
        <v>24</v>
      </c>
      <c r="U15" s="70">
        <f t="shared" si="1"/>
        <v>24</v>
      </c>
    </row>
    <row r="16" spans="1:21" ht="20.25">
      <c r="A16" s="8" t="s">
        <v>79</v>
      </c>
      <c r="B16" s="77">
        <v>15</v>
      </c>
      <c r="C16" s="77">
        <v>17</v>
      </c>
      <c r="D16" s="77">
        <v>15</v>
      </c>
      <c r="E16" s="77">
        <v>15</v>
      </c>
      <c r="F16" s="77">
        <v>15</v>
      </c>
      <c r="G16" s="77">
        <v>15</v>
      </c>
      <c r="H16" s="77">
        <v>12</v>
      </c>
      <c r="I16" s="77">
        <v>18</v>
      </c>
      <c r="J16" s="77">
        <v>20</v>
      </c>
      <c r="K16" s="77">
        <v>20</v>
      </c>
      <c r="L16" s="77">
        <v>14</v>
      </c>
      <c r="M16" s="77">
        <v>17</v>
      </c>
      <c r="N16" s="77">
        <v>20</v>
      </c>
      <c r="O16" s="77">
        <v>20</v>
      </c>
      <c r="P16" s="77">
        <v>20</v>
      </c>
      <c r="Q16" s="70">
        <f t="shared" si="2"/>
        <v>233</v>
      </c>
      <c r="R16" s="71">
        <f>COUNTIF($Q$2:Q16,Q16)</f>
        <v>2</v>
      </c>
      <c r="S16" s="71" t="str">
        <f t="shared" si="0"/>
        <v/>
      </c>
      <c r="T16" s="71" t="e">
        <f t="shared" si="3"/>
        <v>#VALUE!</v>
      </c>
      <c r="U16" s="70">
        <f t="shared" si="1"/>
        <v>12</v>
      </c>
    </row>
    <row r="17" spans="1:21" s="71" customFormat="1" ht="20.25">
      <c r="A17" s="8" t="s">
        <v>80</v>
      </c>
      <c r="B17" s="78">
        <v>18</v>
      </c>
      <c r="C17" s="78">
        <v>20</v>
      </c>
      <c r="D17" s="78">
        <v>18</v>
      </c>
      <c r="E17" s="78">
        <v>18</v>
      </c>
      <c r="F17" s="78">
        <v>18</v>
      </c>
      <c r="G17" s="78">
        <v>19</v>
      </c>
      <c r="H17" s="78">
        <v>20</v>
      </c>
      <c r="I17" s="78">
        <v>18</v>
      </c>
      <c r="J17" s="78">
        <v>13</v>
      </c>
      <c r="K17" s="78">
        <v>20</v>
      </c>
      <c r="L17" s="78">
        <v>15</v>
      </c>
      <c r="M17" s="78">
        <v>19</v>
      </c>
      <c r="N17" s="78">
        <v>20</v>
      </c>
      <c r="O17" s="78">
        <v>20</v>
      </c>
      <c r="P17" s="78">
        <v>20</v>
      </c>
      <c r="Q17" s="70">
        <f t="shared" si="2"/>
        <v>256</v>
      </c>
      <c r="R17" s="71">
        <f>COUNTIF($Q$2:Q17,Q17)</f>
        <v>1</v>
      </c>
      <c r="S17" s="71">
        <f t="shared" si="0"/>
        <v>256</v>
      </c>
      <c r="T17" s="71">
        <f t="shared" si="3"/>
        <v>4</v>
      </c>
      <c r="U17" s="70">
        <f t="shared" si="1"/>
        <v>4</v>
      </c>
    </row>
    <row r="18" spans="1:21" ht="20.25">
      <c r="A18" s="8" t="s">
        <v>81</v>
      </c>
      <c r="B18" s="77">
        <v>18</v>
      </c>
      <c r="C18" s="77">
        <v>20</v>
      </c>
      <c r="D18" s="77">
        <v>18</v>
      </c>
      <c r="E18" s="77">
        <v>18</v>
      </c>
      <c r="F18" s="77">
        <v>18</v>
      </c>
      <c r="G18" s="77">
        <v>19</v>
      </c>
      <c r="H18" s="77">
        <v>19</v>
      </c>
      <c r="I18" s="77">
        <v>18</v>
      </c>
      <c r="J18" s="77">
        <v>16</v>
      </c>
      <c r="K18" s="77">
        <v>20</v>
      </c>
      <c r="L18" s="77">
        <v>15</v>
      </c>
      <c r="M18" s="77">
        <v>19</v>
      </c>
      <c r="N18" s="77">
        <v>20</v>
      </c>
      <c r="O18" s="77">
        <v>20</v>
      </c>
      <c r="P18" s="77">
        <v>20</v>
      </c>
      <c r="Q18" s="70">
        <f t="shared" si="2"/>
        <v>258</v>
      </c>
      <c r="R18" s="71">
        <f>COUNTIF($Q$2:Q18,Q18)</f>
        <v>1</v>
      </c>
      <c r="S18" s="71">
        <f t="shared" si="0"/>
        <v>258</v>
      </c>
      <c r="T18" s="71">
        <f t="shared" si="3"/>
        <v>2</v>
      </c>
      <c r="U18" s="70">
        <f t="shared" si="1"/>
        <v>2</v>
      </c>
    </row>
    <row r="19" spans="1:21" s="71" customFormat="1" ht="20.25">
      <c r="A19" s="8" t="s">
        <v>82</v>
      </c>
      <c r="B19" s="78">
        <v>19</v>
      </c>
      <c r="C19" s="78">
        <v>20</v>
      </c>
      <c r="D19" s="78">
        <v>19</v>
      </c>
      <c r="E19" s="78">
        <v>19</v>
      </c>
      <c r="F19" s="78">
        <v>19</v>
      </c>
      <c r="G19" s="78">
        <v>19</v>
      </c>
      <c r="H19" s="78">
        <v>20</v>
      </c>
      <c r="I19" s="78">
        <v>20</v>
      </c>
      <c r="J19" s="78">
        <v>18</v>
      </c>
      <c r="K19" s="78">
        <v>20</v>
      </c>
      <c r="L19" s="78">
        <v>18</v>
      </c>
      <c r="M19" s="78">
        <v>17</v>
      </c>
      <c r="N19" s="78">
        <v>20</v>
      </c>
      <c r="O19" s="78">
        <v>20</v>
      </c>
      <c r="P19" s="78">
        <v>20</v>
      </c>
      <c r="Q19" s="70">
        <f t="shared" si="2"/>
        <v>268</v>
      </c>
      <c r="R19" s="71">
        <f>COUNTIF($Q$2:Q19,Q19)</f>
        <v>1</v>
      </c>
      <c r="S19" s="71">
        <f t="shared" si="0"/>
        <v>268</v>
      </c>
      <c r="T19" s="71">
        <f t="shared" si="3"/>
        <v>1</v>
      </c>
      <c r="U19" s="70">
        <f t="shared" si="1"/>
        <v>1</v>
      </c>
    </row>
    <row r="20" spans="1:21" ht="20.25">
      <c r="A20" s="8" t="s">
        <v>83</v>
      </c>
      <c r="B20" s="77">
        <v>18</v>
      </c>
      <c r="C20" s="77">
        <v>17</v>
      </c>
      <c r="D20" s="77">
        <v>18</v>
      </c>
      <c r="E20" s="77">
        <v>18</v>
      </c>
      <c r="F20" s="77">
        <v>18</v>
      </c>
      <c r="G20" s="77">
        <v>20</v>
      </c>
      <c r="H20" s="77">
        <v>16</v>
      </c>
      <c r="I20" s="77">
        <v>18</v>
      </c>
      <c r="J20" s="77">
        <v>17</v>
      </c>
      <c r="K20" s="77">
        <v>20</v>
      </c>
      <c r="L20" s="77">
        <v>15</v>
      </c>
      <c r="M20" s="77">
        <v>17</v>
      </c>
      <c r="N20" s="77">
        <v>20</v>
      </c>
      <c r="O20" s="77">
        <v>20</v>
      </c>
      <c r="P20" s="77">
        <v>20</v>
      </c>
      <c r="Q20" s="70">
        <f t="shared" si="2"/>
        <v>252</v>
      </c>
      <c r="R20" s="71">
        <f>COUNTIF($Q$2:Q20,Q20)</f>
        <v>1</v>
      </c>
      <c r="S20" s="71">
        <f t="shared" si="0"/>
        <v>252</v>
      </c>
      <c r="T20" s="71">
        <f t="shared" si="3"/>
        <v>6</v>
      </c>
      <c r="U20" s="70">
        <f t="shared" si="1"/>
        <v>6</v>
      </c>
    </row>
    <row r="21" spans="1:21" s="71" customFormat="1" ht="20.25">
      <c r="A21" s="8" t="s">
        <v>84</v>
      </c>
      <c r="B21" s="78">
        <v>15</v>
      </c>
      <c r="C21" s="78">
        <v>17</v>
      </c>
      <c r="D21" s="78">
        <v>15</v>
      </c>
      <c r="E21" s="78">
        <v>15</v>
      </c>
      <c r="F21" s="78">
        <v>15</v>
      </c>
      <c r="G21" s="78">
        <v>15</v>
      </c>
      <c r="H21" s="78">
        <v>14</v>
      </c>
      <c r="I21" s="78">
        <v>12</v>
      </c>
      <c r="J21" s="78">
        <v>15</v>
      </c>
      <c r="K21" s="78">
        <v>20</v>
      </c>
      <c r="L21" s="78">
        <v>10</v>
      </c>
      <c r="M21" s="78">
        <v>10</v>
      </c>
      <c r="N21" s="78">
        <v>20</v>
      </c>
      <c r="O21" s="78">
        <v>20</v>
      </c>
      <c r="P21" s="78">
        <v>20</v>
      </c>
      <c r="Q21" s="70">
        <f t="shared" si="2"/>
        <v>213</v>
      </c>
      <c r="R21" s="71">
        <f>COUNTIF($Q$2:Q21,Q21)</f>
        <v>1</v>
      </c>
      <c r="S21" s="71">
        <f t="shared" si="0"/>
        <v>213</v>
      </c>
      <c r="T21" s="71">
        <f t="shared" si="3"/>
        <v>20</v>
      </c>
      <c r="U21" s="70">
        <f t="shared" si="1"/>
        <v>20</v>
      </c>
    </row>
    <row r="22" spans="1:21" ht="20.25">
      <c r="A22" s="8" t="s">
        <v>113</v>
      </c>
      <c r="B22" s="77">
        <v>17</v>
      </c>
      <c r="C22" s="77">
        <v>15</v>
      </c>
      <c r="D22" s="77">
        <v>17</v>
      </c>
      <c r="E22" s="77">
        <v>17</v>
      </c>
      <c r="F22" s="77">
        <v>17</v>
      </c>
      <c r="G22" s="77" t="s">
        <v>22</v>
      </c>
      <c r="H22" s="77">
        <v>18</v>
      </c>
      <c r="I22" s="77">
        <v>17</v>
      </c>
      <c r="J22" s="77">
        <v>12</v>
      </c>
      <c r="K22" s="77">
        <v>20</v>
      </c>
      <c r="L22" s="77">
        <v>15</v>
      </c>
      <c r="M22" s="77">
        <v>15</v>
      </c>
      <c r="N22" s="77">
        <v>20</v>
      </c>
      <c r="O22" s="77">
        <v>20</v>
      </c>
      <c r="P22" s="77">
        <v>20</v>
      </c>
      <c r="Q22" s="70">
        <f t="shared" si="2"/>
        <v>220</v>
      </c>
      <c r="R22" s="71">
        <f>COUNTIF($Q$2:Q22,Q22)</f>
        <v>1</v>
      </c>
      <c r="S22" s="71">
        <f t="shared" si="0"/>
        <v>220</v>
      </c>
      <c r="T22" s="71">
        <f t="shared" si="3"/>
        <v>17</v>
      </c>
      <c r="U22" s="70">
        <f t="shared" si="1"/>
        <v>17</v>
      </c>
    </row>
    <row r="23" spans="1:21" s="71" customFormat="1" ht="20.25">
      <c r="A23" s="8" t="s">
        <v>112</v>
      </c>
      <c r="B23" s="78">
        <v>16</v>
      </c>
      <c r="C23" s="78">
        <v>18</v>
      </c>
      <c r="D23" s="78">
        <v>16</v>
      </c>
      <c r="E23" s="78">
        <v>16</v>
      </c>
      <c r="F23" s="78">
        <v>16</v>
      </c>
      <c r="G23" s="78">
        <v>14</v>
      </c>
      <c r="H23" s="78">
        <v>16</v>
      </c>
      <c r="I23" s="78">
        <v>17</v>
      </c>
      <c r="J23" s="78">
        <v>17</v>
      </c>
      <c r="K23" s="78">
        <v>20</v>
      </c>
      <c r="L23" s="78">
        <v>12</v>
      </c>
      <c r="M23" s="78">
        <v>16</v>
      </c>
      <c r="N23" s="78">
        <v>19</v>
      </c>
      <c r="O23" s="78">
        <v>20</v>
      </c>
      <c r="P23" s="78">
        <v>20</v>
      </c>
      <c r="Q23" s="70">
        <f t="shared" si="2"/>
        <v>233</v>
      </c>
      <c r="R23" s="71">
        <f>COUNTIF($Q$2:Q23,Q23)</f>
        <v>3</v>
      </c>
      <c r="S23" s="71" t="str">
        <f t="shared" si="0"/>
        <v/>
      </c>
      <c r="T23" s="71" t="e">
        <f t="shared" si="3"/>
        <v>#VALUE!</v>
      </c>
      <c r="U23" s="70">
        <f t="shared" si="1"/>
        <v>12</v>
      </c>
    </row>
    <row r="24" spans="1:21" ht="20.25">
      <c r="A24" s="8" t="s">
        <v>85</v>
      </c>
      <c r="B24" s="77">
        <v>15</v>
      </c>
      <c r="C24" s="77">
        <v>14</v>
      </c>
      <c r="D24" s="77">
        <v>15</v>
      </c>
      <c r="E24" s="77">
        <v>15</v>
      </c>
      <c r="F24" s="77">
        <v>15</v>
      </c>
      <c r="G24" s="77">
        <v>17</v>
      </c>
      <c r="H24" s="77">
        <v>18</v>
      </c>
      <c r="I24" s="77">
        <v>16</v>
      </c>
      <c r="J24" s="77">
        <v>8</v>
      </c>
      <c r="K24" s="77">
        <v>20</v>
      </c>
      <c r="L24" s="77">
        <v>5</v>
      </c>
      <c r="M24" s="77">
        <v>18</v>
      </c>
      <c r="N24" s="77">
        <v>20</v>
      </c>
      <c r="O24" s="77">
        <v>20</v>
      </c>
      <c r="P24" s="77">
        <v>20</v>
      </c>
      <c r="Q24" s="70">
        <f t="shared" si="2"/>
        <v>216</v>
      </c>
      <c r="R24" s="71">
        <f>COUNTIF($Q$2:Q24,Q24)</f>
        <v>1</v>
      </c>
      <c r="S24" s="71">
        <f t="shared" si="0"/>
        <v>216</v>
      </c>
      <c r="T24" s="71">
        <f t="shared" si="3"/>
        <v>18</v>
      </c>
      <c r="U24" s="70">
        <f t="shared" si="1"/>
        <v>18</v>
      </c>
    </row>
    <row r="25" spans="1:21" s="71" customFormat="1" ht="20.25">
      <c r="A25" s="8" t="s">
        <v>86</v>
      </c>
      <c r="B25" s="78">
        <v>18</v>
      </c>
      <c r="C25" s="78">
        <v>19</v>
      </c>
      <c r="D25" s="78">
        <v>18</v>
      </c>
      <c r="E25" s="78">
        <v>18</v>
      </c>
      <c r="F25" s="78">
        <v>18</v>
      </c>
      <c r="G25" s="78">
        <v>20</v>
      </c>
      <c r="H25" s="78">
        <v>20</v>
      </c>
      <c r="I25" s="78">
        <v>18</v>
      </c>
      <c r="J25" s="78">
        <v>12</v>
      </c>
      <c r="K25" s="78">
        <v>20</v>
      </c>
      <c r="L25" s="78">
        <v>19</v>
      </c>
      <c r="M25" s="78">
        <v>17</v>
      </c>
      <c r="N25" s="78">
        <v>20</v>
      </c>
      <c r="O25" s="78">
        <v>20</v>
      </c>
      <c r="P25" s="78">
        <v>20</v>
      </c>
      <c r="Q25" s="70">
        <f t="shared" si="2"/>
        <v>257</v>
      </c>
      <c r="R25" s="71">
        <f>COUNTIF($Q$2:Q25,Q25)</f>
        <v>1</v>
      </c>
      <c r="S25" s="71">
        <f t="shared" si="0"/>
        <v>257</v>
      </c>
      <c r="T25" s="71">
        <f t="shared" si="3"/>
        <v>3</v>
      </c>
      <c r="U25" s="70">
        <f t="shared" si="1"/>
        <v>3</v>
      </c>
    </row>
    <row r="26" spans="1:21" ht="20.25">
      <c r="A26" s="8" t="s">
        <v>87</v>
      </c>
      <c r="B26" s="77">
        <v>17</v>
      </c>
      <c r="C26" s="77">
        <v>15</v>
      </c>
      <c r="D26" s="77">
        <v>17</v>
      </c>
      <c r="E26" s="77">
        <v>17</v>
      </c>
      <c r="F26" s="77">
        <v>17</v>
      </c>
      <c r="G26" s="77">
        <v>18</v>
      </c>
      <c r="H26" s="77">
        <v>19</v>
      </c>
      <c r="I26" s="77">
        <v>19</v>
      </c>
      <c r="J26" s="77">
        <v>15</v>
      </c>
      <c r="K26" s="77">
        <v>20</v>
      </c>
      <c r="L26" s="77">
        <v>8</v>
      </c>
      <c r="M26" s="77">
        <v>17</v>
      </c>
      <c r="N26" s="77">
        <v>20</v>
      </c>
      <c r="O26" s="77">
        <v>20</v>
      </c>
      <c r="P26" s="77">
        <v>20</v>
      </c>
      <c r="Q26" s="70">
        <f t="shared" si="2"/>
        <v>239</v>
      </c>
      <c r="R26" s="71">
        <f>COUNTIF($Q$2:Q26,Q26)</f>
        <v>1</v>
      </c>
      <c r="S26" s="71">
        <f t="shared" si="0"/>
        <v>239</v>
      </c>
      <c r="T26" s="71">
        <f t="shared" si="3"/>
        <v>11</v>
      </c>
      <c r="U26" s="70">
        <f t="shared" si="1"/>
        <v>11</v>
      </c>
    </row>
    <row r="27" spans="1:21" s="71" customFormat="1" ht="20.25">
      <c r="A27" s="8" t="s">
        <v>88</v>
      </c>
      <c r="B27" s="78">
        <v>17</v>
      </c>
      <c r="C27" s="78">
        <v>15</v>
      </c>
      <c r="D27" s="78">
        <v>17</v>
      </c>
      <c r="E27" s="78">
        <v>17</v>
      </c>
      <c r="F27" s="78">
        <v>17</v>
      </c>
      <c r="G27" s="78">
        <v>20</v>
      </c>
      <c r="H27" s="78">
        <v>20</v>
      </c>
      <c r="I27" s="78">
        <v>17</v>
      </c>
      <c r="J27" s="78">
        <v>11</v>
      </c>
      <c r="K27" s="78">
        <v>20</v>
      </c>
      <c r="L27" s="78">
        <v>12</v>
      </c>
      <c r="M27" s="78">
        <v>17</v>
      </c>
      <c r="N27" s="78">
        <v>19</v>
      </c>
      <c r="O27" s="78">
        <v>20</v>
      </c>
      <c r="P27" s="78">
        <v>20</v>
      </c>
      <c r="Q27" s="70">
        <f t="shared" si="2"/>
        <v>239</v>
      </c>
      <c r="R27" s="71">
        <f>COUNTIF($Q$2:Q27,Q27)</f>
        <v>2</v>
      </c>
      <c r="S27" s="71" t="str">
        <f t="shared" si="0"/>
        <v/>
      </c>
      <c r="T27" s="71" t="e">
        <f t="shared" si="3"/>
        <v>#VALUE!</v>
      </c>
      <c r="U27" s="70">
        <f t="shared" si="1"/>
        <v>11</v>
      </c>
    </row>
    <row r="28" spans="1:21" ht="20.25">
      <c r="A28" s="8" t="s">
        <v>89</v>
      </c>
      <c r="B28" s="77">
        <v>17</v>
      </c>
      <c r="C28" s="77">
        <v>17</v>
      </c>
      <c r="D28" s="77">
        <v>17</v>
      </c>
      <c r="E28" s="77">
        <v>17</v>
      </c>
      <c r="F28" s="77">
        <v>17</v>
      </c>
      <c r="G28" s="77">
        <v>18</v>
      </c>
      <c r="H28" s="77">
        <v>18</v>
      </c>
      <c r="I28" s="77">
        <v>18</v>
      </c>
      <c r="J28" s="77">
        <v>11</v>
      </c>
      <c r="K28" s="77">
        <v>20</v>
      </c>
      <c r="L28" s="77">
        <v>15</v>
      </c>
      <c r="M28" s="77">
        <v>17</v>
      </c>
      <c r="N28" s="77">
        <v>20</v>
      </c>
      <c r="O28" s="77">
        <v>20</v>
      </c>
      <c r="P28" s="77">
        <v>20</v>
      </c>
      <c r="Q28" s="70">
        <f t="shared" si="2"/>
        <v>242</v>
      </c>
      <c r="R28" s="71">
        <f>COUNTIF($Q$2:Q28,Q28)</f>
        <v>1</v>
      </c>
      <c r="S28" s="71">
        <f t="shared" si="0"/>
        <v>242</v>
      </c>
      <c r="T28" s="71">
        <f t="shared" si="3"/>
        <v>9</v>
      </c>
      <c r="U28" s="70">
        <f t="shared" si="1"/>
        <v>9</v>
      </c>
    </row>
    <row r="29" spans="1:21" s="71" customFormat="1" ht="20.25">
      <c r="A29" s="8" t="s">
        <v>90</v>
      </c>
      <c r="B29" s="78">
        <v>18</v>
      </c>
      <c r="C29" s="78">
        <v>18</v>
      </c>
      <c r="D29" s="78">
        <v>18</v>
      </c>
      <c r="E29" s="78">
        <v>18</v>
      </c>
      <c r="F29" s="78">
        <v>18</v>
      </c>
      <c r="G29" s="78">
        <v>18</v>
      </c>
      <c r="H29" s="78">
        <v>20</v>
      </c>
      <c r="I29" s="78">
        <v>18</v>
      </c>
      <c r="J29" s="78">
        <v>15</v>
      </c>
      <c r="K29" s="78">
        <v>20</v>
      </c>
      <c r="L29" s="78">
        <v>14</v>
      </c>
      <c r="M29" s="78">
        <v>17</v>
      </c>
      <c r="N29" s="78">
        <v>20</v>
      </c>
      <c r="O29" s="78">
        <v>20</v>
      </c>
      <c r="P29" s="78">
        <v>20</v>
      </c>
      <c r="Q29" s="70">
        <f t="shared" si="2"/>
        <v>252</v>
      </c>
      <c r="R29" s="71">
        <f>COUNTIF($Q$2:Q29,Q29)</f>
        <v>2</v>
      </c>
      <c r="S29" s="71" t="str">
        <f t="shared" si="0"/>
        <v/>
      </c>
      <c r="T29" s="71" t="e">
        <f t="shared" si="3"/>
        <v>#VALUE!</v>
      </c>
      <c r="U29" s="70">
        <f t="shared" si="1"/>
        <v>6</v>
      </c>
    </row>
    <row r="30" spans="1:21" ht="20.25">
      <c r="A30" s="8" t="s">
        <v>91</v>
      </c>
      <c r="B30" s="77">
        <v>17</v>
      </c>
      <c r="C30" s="77">
        <v>17</v>
      </c>
      <c r="D30" s="77">
        <v>17</v>
      </c>
      <c r="E30" s="77">
        <v>17</v>
      </c>
      <c r="F30" s="77">
        <v>17</v>
      </c>
      <c r="G30" s="77">
        <v>16</v>
      </c>
      <c r="H30" s="77">
        <v>17</v>
      </c>
      <c r="I30" s="77">
        <v>18</v>
      </c>
      <c r="J30" s="77">
        <v>12</v>
      </c>
      <c r="K30" s="77">
        <v>20</v>
      </c>
      <c r="L30" s="77">
        <v>17</v>
      </c>
      <c r="M30" s="77" t="s">
        <v>22</v>
      </c>
      <c r="N30" s="77">
        <v>20</v>
      </c>
      <c r="O30" s="77">
        <v>20</v>
      </c>
      <c r="P30" s="77">
        <v>20</v>
      </c>
      <c r="Q30" s="70">
        <f t="shared" si="2"/>
        <v>225</v>
      </c>
      <c r="R30" s="71">
        <f>COUNTIF($Q$2:Q30,Q30)</f>
        <v>1</v>
      </c>
      <c r="S30" s="71">
        <f t="shared" si="0"/>
        <v>225</v>
      </c>
      <c r="T30" s="71">
        <f t="shared" si="3"/>
        <v>16</v>
      </c>
      <c r="U30" s="70">
        <f t="shared" si="1"/>
        <v>16</v>
      </c>
    </row>
    <row r="31" spans="1:21" s="71" customFormat="1" ht="20.25">
      <c r="A31" s="8" t="s">
        <v>114</v>
      </c>
      <c r="B31" s="78">
        <v>15</v>
      </c>
      <c r="C31" s="78">
        <v>7</v>
      </c>
      <c r="D31" s="78">
        <v>15</v>
      </c>
      <c r="E31" s="78">
        <v>15</v>
      </c>
      <c r="F31" s="78">
        <v>15</v>
      </c>
      <c r="G31" s="78" t="s">
        <v>22</v>
      </c>
      <c r="H31" s="78">
        <v>20</v>
      </c>
      <c r="I31" s="78">
        <v>17</v>
      </c>
      <c r="J31" s="78">
        <v>1</v>
      </c>
      <c r="K31" s="78">
        <v>20</v>
      </c>
      <c r="L31" s="78">
        <v>10</v>
      </c>
      <c r="M31" s="78">
        <v>17</v>
      </c>
      <c r="N31" s="78">
        <v>19</v>
      </c>
      <c r="O31" s="78">
        <v>20</v>
      </c>
      <c r="P31" s="78">
        <v>20</v>
      </c>
      <c r="Q31" s="70">
        <f t="shared" si="2"/>
        <v>191</v>
      </c>
      <c r="R31" s="71">
        <f>COUNTIF($Q$2:Q31,Q31)</f>
        <v>1</v>
      </c>
      <c r="S31" s="71">
        <f t="shared" si="0"/>
        <v>191</v>
      </c>
      <c r="T31" s="71">
        <f t="shared" si="3"/>
        <v>25</v>
      </c>
      <c r="U31" s="70">
        <f t="shared" si="1"/>
        <v>25</v>
      </c>
    </row>
    <row r="32" spans="1:21" ht="20.25">
      <c r="A32" s="8" t="s">
        <v>92</v>
      </c>
      <c r="B32" s="77">
        <v>12</v>
      </c>
      <c r="C32" s="77">
        <v>17</v>
      </c>
      <c r="D32" s="77">
        <v>12</v>
      </c>
      <c r="E32" s="77">
        <v>12</v>
      </c>
      <c r="F32" s="77">
        <v>12</v>
      </c>
      <c r="G32" s="77" t="s">
        <v>22</v>
      </c>
      <c r="H32" s="77">
        <v>14</v>
      </c>
      <c r="I32" s="77">
        <v>10</v>
      </c>
      <c r="J32" s="77">
        <v>2</v>
      </c>
      <c r="K32" s="77">
        <v>20</v>
      </c>
      <c r="L32" s="77">
        <v>7</v>
      </c>
      <c r="M32" s="77">
        <v>16</v>
      </c>
      <c r="N32" s="77">
        <v>17</v>
      </c>
      <c r="O32" s="77">
        <v>20</v>
      </c>
      <c r="P32" s="77">
        <v>20</v>
      </c>
      <c r="Q32" s="70">
        <f t="shared" si="2"/>
        <v>171</v>
      </c>
      <c r="R32" s="71">
        <f>COUNTIF($Q$2:Q32,Q32)</f>
        <v>1</v>
      </c>
      <c r="S32" s="71">
        <f t="shared" si="0"/>
        <v>171</v>
      </c>
      <c r="T32" s="71">
        <f t="shared" si="3"/>
        <v>26</v>
      </c>
      <c r="U32" s="70">
        <f t="shared" si="1"/>
        <v>26</v>
      </c>
    </row>
    <row r="33" spans="1:21" s="71" customFormat="1" ht="20.25">
      <c r="A33" s="8" t="s">
        <v>93</v>
      </c>
      <c r="B33" s="78">
        <v>11</v>
      </c>
      <c r="C33" s="78">
        <v>17</v>
      </c>
      <c r="D33" s="78">
        <v>11</v>
      </c>
      <c r="E33" s="78">
        <v>11</v>
      </c>
      <c r="F33" s="78">
        <v>11</v>
      </c>
      <c r="G33" s="78" t="s">
        <v>22</v>
      </c>
      <c r="H33" s="78">
        <v>12</v>
      </c>
      <c r="I33" s="78">
        <v>15</v>
      </c>
      <c r="J33" s="78">
        <v>0</v>
      </c>
      <c r="K33" s="78">
        <v>20</v>
      </c>
      <c r="L33" s="78">
        <v>2</v>
      </c>
      <c r="M33" s="78">
        <v>12</v>
      </c>
      <c r="N33" s="78">
        <v>17</v>
      </c>
      <c r="O33" s="78">
        <v>20</v>
      </c>
      <c r="P33" s="78">
        <v>20</v>
      </c>
      <c r="Q33" s="70">
        <f t="shared" si="2"/>
        <v>159</v>
      </c>
      <c r="R33" s="71">
        <f>COUNTIF($Q$2:Q33,Q33)</f>
        <v>1</v>
      </c>
      <c r="S33" s="71">
        <f t="shared" si="0"/>
        <v>159</v>
      </c>
      <c r="T33" s="71">
        <f t="shared" si="3"/>
        <v>28</v>
      </c>
      <c r="U33" s="70">
        <f t="shared" si="1"/>
        <v>28</v>
      </c>
    </row>
    <row r="34" spans="1:21" ht="20.25">
      <c r="A34" s="8" t="s">
        <v>94</v>
      </c>
      <c r="B34" s="77">
        <v>18</v>
      </c>
      <c r="C34" s="77">
        <v>17</v>
      </c>
      <c r="D34" s="77">
        <v>18</v>
      </c>
      <c r="E34" s="77">
        <v>18</v>
      </c>
      <c r="F34" s="77">
        <v>18</v>
      </c>
      <c r="G34" s="77">
        <v>20</v>
      </c>
      <c r="H34" s="77">
        <v>20</v>
      </c>
      <c r="I34" s="77">
        <v>18</v>
      </c>
      <c r="J34" s="77">
        <v>5</v>
      </c>
      <c r="K34" s="77">
        <v>20</v>
      </c>
      <c r="L34" s="77">
        <v>18</v>
      </c>
      <c r="M34" s="77">
        <v>19</v>
      </c>
      <c r="N34" s="77">
        <v>20</v>
      </c>
      <c r="O34" s="77">
        <v>20</v>
      </c>
      <c r="P34" s="77">
        <v>20</v>
      </c>
      <c r="Q34" s="70">
        <f t="shared" si="2"/>
        <v>249</v>
      </c>
      <c r="R34" s="71">
        <f>COUNTIF($Q$2:Q34,Q34)</f>
        <v>1</v>
      </c>
      <c r="S34" s="71">
        <f t="shared" si="0"/>
        <v>249</v>
      </c>
      <c r="T34" s="71">
        <f t="shared" si="3"/>
        <v>7</v>
      </c>
      <c r="U34" s="70">
        <f t="shared" si="1"/>
        <v>7</v>
      </c>
    </row>
    <row r="35" spans="1:21" s="71" customFormat="1" ht="20.25">
      <c r="A35" s="8" t="s">
        <v>95</v>
      </c>
      <c r="B35" s="78">
        <v>14</v>
      </c>
      <c r="C35" s="78">
        <v>7</v>
      </c>
      <c r="D35" s="78">
        <v>14</v>
      </c>
      <c r="E35" s="78">
        <v>14</v>
      </c>
      <c r="F35" s="78">
        <v>14</v>
      </c>
      <c r="G35" s="78">
        <v>16</v>
      </c>
      <c r="H35" s="78">
        <v>6</v>
      </c>
      <c r="I35" s="78">
        <v>17</v>
      </c>
      <c r="J35" s="78">
        <v>8</v>
      </c>
      <c r="K35" s="78">
        <v>20</v>
      </c>
      <c r="L35" s="78">
        <v>8</v>
      </c>
      <c r="M35" s="78">
        <v>13</v>
      </c>
      <c r="N35" s="78">
        <v>20</v>
      </c>
      <c r="O35" s="78">
        <v>20</v>
      </c>
      <c r="P35" s="78">
        <v>20</v>
      </c>
      <c r="Q35" s="70">
        <f t="shared" si="2"/>
        <v>191</v>
      </c>
      <c r="R35" s="71">
        <f>COUNTIF($Q$2:Q35,Q35)</f>
        <v>2</v>
      </c>
      <c r="S35" s="71" t="str">
        <f t="shared" si="0"/>
        <v/>
      </c>
      <c r="T35" s="71" t="e">
        <f t="shared" si="3"/>
        <v>#VALUE!</v>
      </c>
      <c r="U35" s="70">
        <f t="shared" si="1"/>
        <v>25</v>
      </c>
    </row>
    <row r="36" spans="1:21" ht="20.25">
      <c r="A36" s="8" t="s">
        <v>115</v>
      </c>
      <c r="B36" s="77">
        <v>14</v>
      </c>
      <c r="C36" s="77">
        <v>8</v>
      </c>
      <c r="D36" s="77">
        <v>14</v>
      </c>
      <c r="E36" s="77">
        <v>14</v>
      </c>
      <c r="F36" s="77">
        <v>14</v>
      </c>
      <c r="G36" s="77">
        <v>16</v>
      </c>
      <c r="H36" s="77">
        <v>14</v>
      </c>
      <c r="I36" s="77">
        <v>16</v>
      </c>
      <c r="J36" s="77">
        <v>0</v>
      </c>
      <c r="K36" s="77">
        <v>20</v>
      </c>
      <c r="L36" s="77">
        <v>8</v>
      </c>
      <c r="M36" s="77">
        <v>17</v>
      </c>
      <c r="N36" s="77">
        <v>19</v>
      </c>
      <c r="O36" s="77">
        <v>20</v>
      </c>
      <c r="P36" s="77">
        <v>20</v>
      </c>
      <c r="Q36" s="70">
        <f t="shared" si="2"/>
        <v>194</v>
      </c>
      <c r="R36" s="71">
        <f>COUNTIF($Q$2:Q36,Q36)</f>
        <v>2</v>
      </c>
      <c r="S36" s="71" t="str">
        <f t="shared" si="0"/>
        <v/>
      </c>
      <c r="T36" s="71" t="e">
        <f t="shared" si="3"/>
        <v>#VALUE!</v>
      </c>
      <c r="U36" s="70">
        <f t="shared" si="1"/>
        <v>24</v>
      </c>
    </row>
    <row r="37" spans="1:21" s="71" customFormat="1" ht="20.25">
      <c r="A37" s="8" t="s">
        <v>96</v>
      </c>
      <c r="B37" s="78">
        <v>18</v>
      </c>
      <c r="C37" s="78">
        <v>18</v>
      </c>
      <c r="D37" s="78">
        <v>18</v>
      </c>
      <c r="E37" s="78">
        <v>18</v>
      </c>
      <c r="F37" s="78">
        <v>18</v>
      </c>
      <c r="G37" s="78">
        <v>20</v>
      </c>
      <c r="H37" s="78">
        <v>20</v>
      </c>
      <c r="I37" s="78">
        <v>17</v>
      </c>
      <c r="J37" s="78">
        <v>14</v>
      </c>
      <c r="K37" s="78">
        <v>20</v>
      </c>
      <c r="L37" s="78">
        <v>14</v>
      </c>
      <c r="M37" s="78">
        <v>18</v>
      </c>
      <c r="N37" s="78">
        <v>20</v>
      </c>
      <c r="O37" s="78">
        <v>20</v>
      </c>
      <c r="P37" s="78">
        <v>20</v>
      </c>
      <c r="Q37" s="70">
        <f t="shared" si="2"/>
        <v>253</v>
      </c>
      <c r="R37" s="71">
        <f>COUNTIF($Q$2:Q37,Q37)</f>
        <v>1</v>
      </c>
      <c r="S37" s="71">
        <f t="shared" si="0"/>
        <v>253</v>
      </c>
      <c r="T37" s="71">
        <f t="shared" si="3"/>
        <v>5</v>
      </c>
      <c r="U37" s="70">
        <f t="shared" si="1"/>
        <v>5</v>
      </c>
    </row>
    <row r="38" spans="1:21" ht="20.25">
      <c r="A38" s="8" t="s">
        <v>97</v>
      </c>
      <c r="B38" s="77">
        <v>18</v>
      </c>
      <c r="C38" s="77">
        <v>14</v>
      </c>
      <c r="D38" s="77">
        <v>18</v>
      </c>
      <c r="E38" s="77">
        <v>18</v>
      </c>
      <c r="F38" s="77">
        <v>18</v>
      </c>
      <c r="G38" s="77">
        <v>20</v>
      </c>
      <c r="H38" s="77">
        <v>20</v>
      </c>
      <c r="I38" s="77">
        <v>18</v>
      </c>
      <c r="J38" s="77">
        <v>10</v>
      </c>
      <c r="K38" s="77">
        <v>20</v>
      </c>
      <c r="L38" s="77">
        <v>18</v>
      </c>
      <c r="M38" s="77">
        <v>17</v>
      </c>
      <c r="N38" s="77">
        <v>20</v>
      </c>
      <c r="O38" s="77">
        <v>20</v>
      </c>
      <c r="P38" s="77">
        <v>20</v>
      </c>
      <c r="Q38" s="70">
        <f t="shared" si="2"/>
        <v>249</v>
      </c>
      <c r="R38" s="71">
        <f>COUNTIF($Q$2:Q38,Q38)</f>
        <v>2</v>
      </c>
      <c r="S38" s="71" t="str">
        <f t="shared" si="0"/>
        <v/>
      </c>
      <c r="T38" s="71" t="e">
        <f t="shared" si="3"/>
        <v>#VALUE!</v>
      </c>
      <c r="U38" s="70">
        <f t="shared" si="1"/>
        <v>7</v>
      </c>
    </row>
    <row r="39" spans="1:21" s="71" customFormat="1" ht="20.25">
      <c r="A39" s="8" t="s">
        <v>98</v>
      </c>
      <c r="B39" s="78">
        <v>14</v>
      </c>
      <c r="C39" s="78">
        <v>7</v>
      </c>
      <c r="D39" s="78">
        <v>14</v>
      </c>
      <c r="E39" s="78">
        <v>14</v>
      </c>
      <c r="F39" s="78">
        <v>14</v>
      </c>
      <c r="G39" s="78" t="s">
        <v>22</v>
      </c>
      <c r="H39" s="78">
        <v>5</v>
      </c>
      <c r="I39" s="78">
        <v>17</v>
      </c>
      <c r="J39" s="78">
        <v>9</v>
      </c>
      <c r="K39" s="78">
        <v>20</v>
      </c>
      <c r="L39" s="78">
        <v>15</v>
      </c>
      <c r="M39" s="78" t="s">
        <v>22</v>
      </c>
      <c r="N39" s="78">
        <v>19</v>
      </c>
      <c r="O39" s="78">
        <v>20</v>
      </c>
      <c r="P39" s="78">
        <v>20</v>
      </c>
      <c r="Q39" s="70">
        <f t="shared" si="2"/>
        <v>168</v>
      </c>
      <c r="R39" s="71">
        <f>COUNTIF($Q$2:Q39,Q39)</f>
        <v>1</v>
      </c>
      <c r="S39" s="71">
        <f t="shared" si="0"/>
        <v>168</v>
      </c>
      <c r="T39" s="71">
        <f t="shared" si="3"/>
        <v>27</v>
      </c>
      <c r="U39" s="70">
        <f t="shared" si="1"/>
        <v>27</v>
      </c>
    </row>
    <row r="40" spans="1:21" ht="20.25">
      <c r="A40" s="8" t="s">
        <v>99</v>
      </c>
      <c r="B40" s="77">
        <v>15</v>
      </c>
      <c r="C40" s="77">
        <v>8</v>
      </c>
      <c r="D40" s="77">
        <v>15</v>
      </c>
      <c r="E40" s="77">
        <v>15</v>
      </c>
      <c r="F40" s="77">
        <v>15</v>
      </c>
      <c r="G40" s="77">
        <v>15</v>
      </c>
      <c r="H40" s="77">
        <v>14</v>
      </c>
      <c r="I40" s="77">
        <v>17</v>
      </c>
      <c r="J40" s="77">
        <v>12</v>
      </c>
      <c r="K40" s="77">
        <v>20</v>
      </c>
      <c r="L40" s="77">
        <v>11</v>
      </c>
      <c r="M40" s="77">
        <v>16</v>
      </c>
      <c r="N40" s="77">
        <v>17</v>
      </c>
      <c r="O40" s="77">
        <v>20</v>
      </c>
      <c r="P40" s="77">
        <v>20</v>
      </c>
      <c r="Q40" s="70">
        <f t="shared" si="2"/>
        <v>210</v>
      </c>
      <c r="R40" s="71">
        <f>COUNTIF($Q$2:Q40,Q40)</f>
        <v>1</v>
      </c>
      <c r="S40" s="71">
        <f t="shared" si="0"/>
        <v>210</v>
      </c>
      <c r="T40" s="71">
        <f t="shared" si="3"/>
        <v>21</v>
      </c>
      <c r="U40" s="70">
        <f t="shared" si="1"/>
        <v>21</v>
      </c>
    </row>
    <row r="41" spans="1:21" s="71" customFormat="1" ht="20.25">
      <c r="A41" s="8" t="s">
        <v>100</v>
      </c>
      <c r="B41" s="78">
        <v>18</v>
      </c>
      <c r="C41" s="78">
        <v>15</v>
      </c>
      <c r="D41" s="78">
        <v>18</v>
      </c>
      <c r="E41" s="78">
        <v>18</v>
      </c>
      <c r="F41" s="78">
        <v>18</v>
      </c>
      <c r="G41" s="78">
        <v>19</v>
      </c>
      <c r="H41" s="78">
        <v>20</v>
      </c>
      <c r="I41" s="78">
        <v>17</v>
      </c>
      <c r="J41" s="78">
        <v>17</v>
      </c>
      <c r="K41" s="78">
        <v>20</v>
      </c>
      <c r="L41" s="78">
        <v>12</v>
      </c>
      <c r="M41" s="78">
        <v>15</v>
      </c>
      <c r="N41" s="78">
        <v>20</v>
      </c>
      <c r="O41" s="78">
        <v>20</v>
      </c>
      <c r="P41" s="78">
        <v>20</v>
      </c>
      <c r="Q41" s="70">
        <f t="shared" si="2"/>
        <v>247</v>
      </c>
      <c r="R41" s="71">
        <f>COUNTIF($Q$2:Q41,Q41)</f>
        <v>2</v>
      </c>
      <c r="S41" s="71" t="str">
        <f t="shared" si="0"/>
        <v/>
      </c>
      <c r="T41" s="71" t="e">
        <f t="shared" si="3"/>
        <v>#VALUE!</v>
      </c>
      <c r="U41" s="70">
        <f t="shared" si="1"/>
        <v>8</v>
      </c>
    </row>
    <row r="42" spans="1:21" ht="20.25">
      <c r="A42" s="8"/>
      <c r="B42" s="77"/>
      <c r="C42" s="77"/>
      <c r="D42" s="77" t="s">
        <v>119</v>
      </c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0">
        <f t="shared" si="2"/>
        <v>0</v>
      </c>
      <c r="R42" s="71">
        <f>COUNTIF($Q$2:Q42,Q42)</f>
        <v>1</v>
      </c>
      <c r="S42" s="71">
        <f t="shared" si="0"/>
        <v>0</v>
      </c>
      <c r="T42" s="71">
        <f t="shared" si="3"/>
        <v>32</v>
      </c>
      <c r="U42" s="70">
        <f t="shared" si="1"/>
        <v>32</v>
      </c>
    </row>
    <row r="43" spans="1:21" s="87" customFormat="1" ht="20.25">
      <c r="A43" s="79" t="s">
        <v>2</v>
      </c>
      <c r="B43" s="52">
        <f t="shared" ref="B43:P43" si="4">ROUND(AVERAGE(B3:B42),2)</f>
        <v>15.84</v>
      </c>
      <c r="C43" s="52">
        <f t="shared" si="4"/>
        <v>14.5</v>
      </c>
      <c r="D43" s="52">
        <f t="shared" si="4"/>
        <v>15.84</v>
      </c>
      <c r="E43" s="52">
        <f t="shared" si="4"/>
        <v>15.9</v>
      </c>
      <c r="F43" s="52">
        <f t="shared" si="4"/>
        <v>15.9</v>
      </c>
      <c r="G43" s="52">
        <f t="shared" si="4"/>
        <v>17.760000000000002</v>
      </c>
      <c r="H43" s="52">
        <f t="shared" si="4"/>
        <v>15.97</v>
      </c>
      <c r="I43" s="52">
        <f t="shared" si="4"/>
        <v>16.87</v>
      </c>
      <c r="J43" s="52">
        <f t="shared" si="4"/>
        <v>10.56</v>
      </c>
      <c r="K43" s="52">
        <f t="shared" si="4"/>
        <v>20</v>
      </c>
      <c r="L43" s="52">
        <f t="shared" si="4"/>
        <v>12.97</v>
      </c>
      <c r="M43" s="52">
        <f t="shared" si="4"/>
        <v>16.239999999999998</v>
      </c>
      <c r="N43" s="52">
        <f t="shared" si="4"/>
        <v>19.41</v>
      </c>
      <c r="O43" s="52">
        <f t="shared" si="4"/>
        <v>20</v>
      </c>
      <c r="P43" s="52">
        <f t="shared" si="4"/>
        <v>20</v>
      </c>
      <c r="Q43" s="126"/>
      <c r="R43" s="127"/>
      <c r="S43" s="127"/>
      <c r="T43" s="127"/>
      <c r="U43" s="128"/>
    </row>
    <row r="44" spans="1:21" ht="20.25">
      <c r="A44" s="80" t="s">
        <v>3</v>
      </c>
      <c r="B44" s="51" t="str">
        <f t="shared" ref="B44:P44" si="5">FIXED(COUNTIF(B3:B42,"&gt;=10")*100/(40-COUNTBLANK($A3:$A42)))</f>
        <v>97.44</v>
      </c>
      <c r="C44" s="51" t="str">
        <f t="shared" si="5"/>
        <v>74.36</v>
      </c>
      <c r="D44" s="51" t="str">
        <f t="shared" si="5"/>
        <v>97.44</v>
      </c>
      <c r="E44" s="51" t="str">
        <f t="shared" si="5"/>
        <v>100.00</v>
      </c>
      <c r="F44" s="51" t="str">
        <f t="shared" si="5"/>
        <v>100.00</v>
      </c>
      <c r="G44" s="51" t="str">
        <f t="shared" si="5"/>
        <v>74.36</v>
      </c>
      <c r="H44" s="51" t="str">
        <f t="shared" si="5"/>
        <v>87.18</v>
      </c>
      <c r="I44" s="51" t="str">
        <f t="shared" si="5"/>
        <v>97.44</v>
      </c>
      <c r="J44" s="51" t="str">
        <f t="shared" si="5"/>
        <v>66.67</v>
      </c>
      <c r="K44" s="51" t="str">
        <f t="shared" si="5"/>
        <v>100.00</v>
      </c>
      <c r="L44" s="51" t="str">
        <f t="shared" si="5"/>
        <v>74.36</v>
      </c>
      <c r="M44" s="51" t="str">
        <f t="shared" si="5"/>
        <v>87.18</v>
      </c>
      <c r="N44" s="51" t="str">
        <f t="shared" si="5"/>
        <v>94.87</v>
      </c>
      <c r="O44" s="51" t="str">
        <f t="shared" si="5"/>
        <v>100.00</v>
      </c>
      <c r="P44" s="51" t="str">
        <f t="shared" si="5"/>
        <v>100.00</v>
      </c>
      <c r="Q44" s="127"/>
      <c r="R44" s="127"/>
      <c r="S44" s="127"/>
      <c r="T44" s="127"/>
      <c r="U44" s="128"/>
    </row>
    <row r="45" spans="1:21" ht="20.25">
      <c r="A45" s="81" t="s">
        <v>4</v>
      </c>
      <c r="B45" s="53">
        <f t="shared" ref="B45:P45" si="6">COUNTIF(B3:B42,"&lt;10")</f>
        <v>0</v>
      </c>
      <c r="C45" s="53">
        <f t="shared" si="6"/>
        <v>9</v>
      </c>
      <c r="D45" s="53">
        <f t="shared" si="6"/>
        <v>0</v>
      </c>
      <c r="E45" s="53">
        <f t="shared" si="6"/>
        <v>0</v>
      </c>
      <c r="F45" s="53">
        <f t="shared" si="6"/>
        <v>0</v>
      </c>
      <c r="G45" s="53">
        <f t="shared" si="6"/>
        <v>0</v>
      </c>
      <c r="H45" s="53">
        <f t="shared" si="6"/>
        <v>4</v>
      </c>
      <c r="I45" s="53">
        <f t="shared" si="6"/>
        <v>0</v>
      </c>
      <c r="J45" s="53">
        <f t="shared" si="6"/>
        <v>13</v>
      </c>
      <c r="K45" s="53">
        <f t="shared" si="6"/>
        <v>0</v>
      </c>
      <c r="L45" s="53">
        <f t="shared" si="6"/>
        <v>6</v>
      </c>
      <c r="M45" s="53">
        <f t="shared" si="6"/>
        <v>0</v>
      </c>
      <c r="N45" s="53">
        <f t="shared" si="6"/>
        <v>0</v>
      </c>
      <c r="O45" s="53">
        <f t="shared" si="6"/>
        <v>0</v>
      </c>
      <c r="P45" s="53">
        <f t="shared" si="6"/>
        <v>0</v>
      </c>
      <c r="Q45" s="127"/>
      <c r="R45" s="127"/>
      <c r="S45" s="127"/>
      <c r="T45" s="127"/>
      <c r="U45" s="128"/>
    </row>
    <row r="46" spans="1:21" ht="20.25">
      <c r="A46" s="82" t="s">
        <v>23</v>
      </c>
      <c r="B46" s="54">
        <f t="shared" ref="B46:P46" si="7">COUNTIFS(B3:B42,"&gt;=10",B3:B42,"&lt;14")</f>
        <v>5</v>
      </c>
      <c r="C46" s="54">
        <f t="shared" si="7"/>
        <v>1</v>
      </c>
      <c r="D46" s="54">
        <f t="shared" si="7"/>
        <v>5</v>
      </c>
      <c r="E46" s="54">
        <f t="shared" si="7"/>
        <v>5</v>
      </c>
      <c r="F46" s="54">
        <f t="shared" si="7"/>
        <v>5</v>
      </c>
      <c r="G46" s="54">
        <f t="shared" si="7"/>
        <v>0</v>
      </c>
      <c r="H46" s="54">
        <f t="shared" si="7"/>
        <v>4</v>
      </c>
      <c r="I46" s="54">
        <f t="shared" si="7"/>
        <v>3</v>
      </c>
      <c r="J46" s="54">
        <f t="shared" si="7"/>
        <v>13</v>
      </c>
      <c r="K46" s="54">
        <f t="shared" si="7"/>
        <v>0</v>
      </c>
      <c r="L46" s="54">
        <f t="shared" si="7"/>
        <v>9</v>
      </c>
      <c r="M46" s="54">
        <f t="shared" si="7"/>
        <v>4</v>
      </c>
      <c r="N46" s="54">
        <f t="shared" si="7"/>
        <v>0</v>
      </c>
      <c r="O46" s="54">
        <f t="shared" si="7"/>
        <v>0</v>
      </c>
      <c r="P46" s="54">
        <f t="shared" si="7"/>
        <v>0</v>
      </c>
      <c r="Q46" s="127"/>
      <c r="R46" s="127"/>
      <c r="S46" s="127"/>
      <c r="T46" s="127"/>
      <c r="U46" s="128"/>
    </row>
    <row r="47" spans="1:21" ht="20.25">
      <c r="A47" s="83" t="s">
        <v>24</v>
      </c>
      <c r="B47" s="54">
        <f t="shared" ref="B47:P47" si="8">COUNTIFS(B3:B42,"&gt;=14",B3:B42,"&lt;16")</f>
        <v>9</v>
      </c>
      <c r="C47" s="54">
        <f t="shared" si="8"/>
        <v>9</v>
      </c>
      <c r="D47" s="54">
        <f t="shared" si="8"/>
        <v>9</v>
      </c>
      <c r="E47" s="54">
        <f t="shared" si="8"/>
        <v>9</v>
      </c>
      <c r="F47" s="54">
        <f t="shared" si="8"/>
        <v>9</v>
      </c>
      <c r="G47" s="54">
        <f t="shared" si="8"/>
        <v>6</v>
      </c>
      <c r="H47" s="54">
        <f t="shared" si="8"/>
        <v>5</v>
      </c>
      <c r="I47" s="54">
        <f t="shared" si="8"/>
        <v>1</v>
      </c>
      <c r="J47" s="54">
        <f t="shared" si="8"/>
        <v>7</v>
      </c>
      <c r="K47" s="54">
        <f t="shared" si="8"/>
        <v>0</v>
      </c>
      <c r="L47" s="54">
        <f t="shared" si="8"/>
        <v>11</v>
      </c>
      <c r="M47" s="54">
        <f t="shared" si="8"/>
        <v>4</v>
      </c>
      <c r="N47" s="54">
        <f t="shared" si="8"/>
        <v>0</v>
      </c>
      <c r="O47" s="54">
        <f t="shared" si="8"/>
        <v>0</v>
      </c>
      <c r="P47" s="54">
        <f t="shared" si="8"/>
        <v>0</v>
      </c>
      <c r="Q47" s="127"/>
      <c r="R47" s="127"/>
      <c r="S47" s="127"/>
      <c r="T47" s="127"/>
      <c r="U47" s="128"/>
    </row>
    <row r="48" spans="1:21" ht="20.25">
      <c r="A48" s="83" t="s">
        <v>25</v>
      </c>
      <c r="B48" s="54">
        <f t="shared" ref="B48:P48" si="9">COUNTIFS(B3:B42,"&gt;=16",B3:B42,"&lt;18")</f>
        <v>13</v>
      </c>
      <c r="C48" s="54">
        <f t="shared" si="9"/>
        <v>10</v>
      </c>
      <c r="D48" s="54">
        <f t="shared" si="9"/>
        <v>13</v>
      </c>
      <c r="E48" s="54">
        <f t="shared" si="9"/>
        <v>13</v>
      </c>
      <c r="F48" s="54">
        <f t="shared" si="9"/>
        <v>13</v>
      </c>
      <c r="G48" s="54">
        <f t="shared" si="9"/>
        <v>5</v>
      </c>
      <c r="H48" s="54">
        <f t="shared" si="9"/>
        <v>5</v>
      </c>
      <c r="I48" s="54">
        <f t="shared" si="9"/>
        <v>16</v>
      </c>
      <c r="J48" s="54">
        <f t="shared" si="9"/>
        <v>4</v>
      </c>
      <c r="K48" s="54">
        <f t="shared" si="9"/>
        <v>0</v>
      </c>
      <c r="L48" s="54">
        <f t="shared" si="9"/>
        <v>4</v>
      </c>
      <c r="M48" s="54">
        <f t="shared" si="9"/>
        <v>20</v>
      </c>
      <c r="N48" s="54">
        <f t="shared" si="9"/>
        <v>4</v>
      </c>
      <c r="O48" s="54">
        <f t="shared" si="9"/>
        <v>0</v>
      </c>
      <c r="P48" s="54">
        <f t="shared" si="9"/>
        <v>0</v>
      </c>
      <c r="Q48" s="127"/>
      <c r="R48" s="127"/>
      <c r="S48" s="127"/>
      <c r="T48" s="127"/>
      <c r="U48" s="128"/>
    </row>
    <row r="49" spans="1:21" ht="20.25">
      <c r="A49" s="83" t="s">
        <v>26</v>
      </c>
      <c r="B49" s="54">
        <f t="shared" ref="B49:P49" si="10">COUNTIFS(B3:B42,"&gt;=18",B3:B42,"&lt;20")</f>
        <v>11</v>
      </c>
      <c r="C49" s="54">
        <f t="shared" si="10"/>
        <v>5</v>
      </c>
      <c r="D49" s="54">
        <f t="shared" si="10"/>
        <v>11</v>
      </c>
      <c r="E49" s="54">
        <f t="shared" si="10"/>
        <v>12</v>
      </c>
      <c r="F49" s="54">
        <f t="shared" si="10"/>
        <v>12</v>
      </c>
      <c r="G49" s="54">
        <f t="shared" si="10"/>
        <v>10</v>
      </c>
      <c r="H49" s="54">
        <f t="shared" si="10"/>
        <v>5</v>
      </c>
      <c r="I49" s="54">
        <f t="shared" si="10"/>
        <v>17</v>
      </c>
      <c r="J49" s="54">
        <f t="shared" si="10"/>
        <v>1</v>
      </c>
      <c r="K49" s="54">
        <f t="shared" si="10"/>
        <v>0</v>
      </c>
      <c r="L49" s="54">
        <f t="shared" si="10"/>
        <v>5</v>
      </c>
      <c r="M49" s="54">
        <f t="shared" si="10"/>
        <v>6</v>
      </c>
      <c r="N49" s="54">
        <f t="shared" si="10"/>
        <v>8</v>
      </c>
      <c r="O49" s="54">
        <f t="shared" si="10"/>
        <v>0</v>
      </c>
      <c r="P49" s="54">
        <f t="shared" si="10"/>
        <v>0</v>
      </c>
      <c r="Q49" s="127"/>
      <c r="R49" s="127"/>
      <c r="S49" s="127"/>
      <c r="T49" s="127"/>
      <c r="U49" s="128"/>
    </row>
    <row r="50" spans="1:21" ht="20.25">
      <c r="A50" s="83" t="s">
        <v>27</v>
      </c>
      <c r="B50" s="54">
        <f t="shared" ref="B50:P50" si="11">COUNTIFS(B3:B42,"=20")</f>
        <v>0</v>
      </c>
      <c r="C50" s="54">
        <f t="shared" si="11"/>
        <v>4</v>
      </c>
      <c r="D50" s="54">
        <f t="shared" si="11"/>
        <v>0</v>
      </c>
      <c r="E50" s="54">
        <f t="shared" si="11"/>
        <v>0</v>
      </c>
      <c r="F50" s="54">
        <f t="shared" si="11"/>
        <v>0</v>
      </c>
      <c r="G50" s="54">
        <f t="shared" si="11"/>
        <v>8</v>
      </c>
      <c r="H50" s="54">
        <f t="shared" si="11"/>
        <v>15</v>
      </c>
      <c r="I50" s="54">
        <f t="shared" si="11"/>
        <v>1</v>
      </c>
      <c r="J50" s="54">
        <f t="shared" si="11"/>
        <v>1</v>
      </c>
      <c r="K50" s="54">
        <f t="shared" si="11"/>
        <v>39</v>
      </c>
      <c r="L50" s="54">
        <f t="shared" si="11"/>
        <v>0</v>
      </c>
      <c r="M50" s="54">
        <f t="shared" si="11"/>
        <v>0</v>
      </c>
      <c r="N50" s="54">
        <f t="shared" si="11"/>
        <v>25</v>
      </c>
      <c r="O50" s="54">
        <f t="shared" si="11"/>
        <v>39</v>
      </c>
      <c r="P50" s="54">
        <f t="shared" si="11"/>
        <v>39</v>
      </c>
      <c r="Q50" s="127"/>
      <c r="R50" s="127"/>
      <c r="S50" s="127"/>
      <c r="T50" s="127"/>
      <c r="U50" s="128"/>
    </row>
    <row r="51" spans="1:21" ht="20.25">
      <c r="A51" s="84" t="s">
        <v>18</v>
      </c>
      <c r="B51" s="55">
        <f t="shared" ref="B51:P51" si="12">SUM(B45:B50)</f>
        <v>38</v>
      </c>
      <c r="C51" s="55">
        <f t="shared" si="12"/>
        <v>38</v>
      </c>
      <c r="D51" s="55">
        <f t="shared" si="12"/>
        <v>38</v>
      </c>
      <c r="E51" s="55">
        <f t="shared" si="12"/>
        <v>39</v>
      </c>
      <c r="F51" s="55">
        <f t="shared" si="12"/>
        <v>39</v>
      </c>
      <c r="G51" s="55">
        <f t="shared" si="12"/>
        <v>29</v>
      </c>
      <c r="H51" s="55">
        <f t="shared" si="12"/>
        <v>38</v>
      </c>
      <c r="I51" s="55">
        <f t="shared" si="12"/>
        <v>38</v>
      </c>
      <c r="J51" s="55">
        <f t="shared" si="12"/>
        <v>39</v>
      </c>
      <c r="K51" s="55">
        <f t="shared" si="12"/>
        <v>39</v>
      </c>
      <c r="L51" s="55">
        <f t="shared" si="12"/>
        <v>35</v>
      </c>
      <c r="M51" s="55">
        <f t="shared" si="12"/>
        <v>34</v>
      </c>
      <c r="N51" s="55">
        <f t="shared" si="12"/>
        <v>37</v>
      </c>
      <c r="O51" s="55">
        <f t="shared" si="12"/>
        <v>39</v>
      </c>
      <c r="P51" s="55">
        <f t="shared" si="12"/>
        <v>39</v>
      </c>
      <c r="Q51" s="127"/>
      <c r="R51" s="127"/>
      <c r="S51" s="127"/>
      <c r="T51" s="127"/>
      <c r="U51" s="128"/>
    </row>
    <row r="52" spans="1:21" ht="20.25">
      <c r="A52" s="84" t="s">
        <v>7</v>
      </c>
      <c r="B52" s="55">
        <f t="shared" ref="B52:P52" si="13">COUNTIF(B3:B42,"-")</f>
        <v>1</v>
      </c>
      <c r="C52" s="55">
        <f t="shared" si="13"/>
        <v>1</v>
      </c>
      <c r="D52" s="55">
        <f t="shared" si="13"/>
        <v>1</v>
      </c>
      <c r="E52" s="55">
        <f t="shared" si="13"/>
        <v>0</v>
      </c>
      <c r="F52" s="55">
        <f t="shared" si="13"/>
        <v>0</v>
      </c>
      <c r="G52" s="55">
        <f t="shared" si="13"/>
        <v>10</v>
      </c>
      <c r="H52" s="55">
        <f t="shared" si="13"/>
        <v>1</v>
      </c>
      <c r="I52" s="55">
        <f t="shared" si="13"/>
        <v>1</v>
      </c>
      <c r="J52" s="55">
        <f t="shared" si="13"/>
        <v>0</v>
      </c>
      <c r="K52" s="55">
        <f t="shared" si="13"/>
        <v>0</v>
      </c>
      <c r="L52" s="55">
        <f t="shared" si="13"/>
        <v>4</v>
      </c>
      <c r="M52" s="55">
        <f t="shared" si="13"/>
        <v>5</v>
      </c>
      <c r="N52" s="55">
        <f t="shared" si="13"/>
        <v>2</v>
      </c>
      <c r="O52" s="55">
        <f t="shared" si="13"/>
        <v>0</v>
      </c>
      <c r="P52" s="55">
        <f t="shared" si="13"/>
        <v>0</v>
      </c>
      <c r="Q52" s="127"/>
      <c r="R52" s="127"/>
      <c r="S52" s="127"/>
      <c r="T52" s="127"/>
      <c r="U52" s="128"/>
    </row>
    <row r="53" spans="1:21" ht="20.25">
      <c r="A53" s="85" t="s">
        <v>5</v>
      </c>
      <c r="B53" s="56">
        <f t="shared" ref="B53:P53" si="14">SUM(B51,B52)</f>
        <v>39</v>
      </c>
      <c r="C53" s="56">
        <f t="shared" si="14"/>
        <v>39</v>
      </c>
      <c r="D53" s="56">
        <f t="shared" si="14"/>
        <v>39</v>
      </c>
      <c r="E53" s="56">
        <f t="shared" si="14"/>
        <v>39</v>
      </c>
      <c r="F53" s="56">
        <f t="shared" si="14"/>
        <v>39</v>
      </c>
      <c r="G53" s="56">
        <f t="shared" si="14"/>
        <v>39</v>
      </c>
      <c r="H53" s="56">
        <f t="shared" si="14"/>
        <v>39</v>
      </c>
      <c r="I53" s="56">
        <f t="shared" si="14"/>
        <v>39</v>
      </c>
      <c r="J53" s="56">
        <f t="shared" si="14"/>
        <v>39</v>
      </c>
      <c r="K53" s="56">
        <f t="shared" si="14"/>
        <v>39</v>
      </c>
      <c r="L53" s="56">
        <f t="shared" si="14"/>
        <v>39</v>
      </c>
      <c r="M53" s="56">
        <f t="shared" si="14"/>
        <v>39</v>
      </c>
      <c r="N53" s="56">
        <f t="shared" si="14"/>
        <v>39</v>
      </c>
      <c r="O53" s="56">
        <f t="shared" si="14"/>
        <v>39</v>
      </c>
      <c r="P53" s="56">
        <f t="shared" si="14"/>
        <v>39</v>
      </c>
      <c r="U53" s="66"/>
    </row>
    <row r="54" spans="1:21" hidden="1"/>
    <row r="55" spans="1:21" hidden="1"/>
    <row r="56" spans="1:21" hidden="1">
      <c r="E56" s="58"/>
    </row>
    <row r="57" spans="1:21" hidden="1">
      <c r="E57" s="59"/>
      <c r="F57" s="60"/>
    </row>
    <row r="58" spans="1:21" hidden="1">
      <c r="E58" s="59"/>
      <c r="F58" s="60"/>
    </row>
    <row r="59" spans="1:21" hidden="1">
      <c r="E59" s="59"/>
      <c r="F59" s="59"/>
    </row>
    <row r="60" spans="1:21" hidden="1"/>
    <row r="61" spans="1:21" hidden="1"/>
    <row r="62" spans="1:21" hidden="1"/>
    <row r="63" spans="1:21" hidden="1"/>
    <row r="64" spans="1:21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spans="4:7" hidden="1"/>
    <row r="1058" spans="4:7" hidden="1"/>
    <row r="1059" spans="4:7" hidden="1"/>
    <row r="1060" spans="4:7" hidden="1"/>
    <row r="1061" spans="4:7" hidden="1"/>
    <row r="1062" spans="4:7" hidden="1"/>
    <row r="1063" spans="4:7" hidden="1"/>
    <row r="1064" spans="4:7" hidden="1"/>
    <row r="1065" spans="4:7" hidden="1"/>
    <row r="1066" spans="4:7" hidden="1"/>
    <row r="1067" spans="4:7" hidden="1"/>
    <row r="1068" spans="4:7" hidden="1"/>
    <row r="1069" spans="4:7" hidden="1"/>
    <row r="1070" spans="4:7" hidden="1">
      <c r="D1070" s="59"/>
      <c r="E1070" s="61"/>
      <c r="F1070" s="59"/>
      <c r="G1070" s="62"/>
    </row>
    <row r="1071" spans="4:7" hidden="1">
      <c r="D1071" s="59"/>
      <c r="E1071" s="63"/>
      <c r="F1071" s="64"/>
      <c r="G1071" s="62"/>
    </row>
    <row r="1072" spans="4:7" hidden="1">
      <c r="D1072" s="59"/>
      <c r="F1072" s="64"/>
      <c r="G1072" s="62"/>
    </row>
    <row r="1073" spans="4:7" hidden="1">
      <c r="E1073" s="58"/>
      <c r="G1073" s="62"/>
    </row>
    <row r="1074" spans="4:7" hidden="1">
      <c r="E1074" s="61"/>
      <c r="G1074" s="62"/>
    </row>
    <row r="1075" spans="4:7" hidden="1">
      <c r="D1075" s="59"/>
      <c r="G1075" s="62"/>
    </row>
    <row r="1076" spans="4:7" hidden="1">
      <c r="D1076" s="65"/>
      <c r="E1076" s="59"/>
    </row>
  </sheetData>
  <sheetProtection algorithmName="SHA-512" hashValue="PBfo2pLf5LcCz12VCTxIFSY/Iij7UmmzkouEs4dRa4aVXHhis7k2VSn39E+nRX8ShwTCouVtFam8gMz0F5vGhw==" saltValue="oa6qjqqmKc8O0XIoQ9kU7w==" spinCount="100000" sheet="1" objects="1" scenarios="1"/>
  <mergeCells count="1">
    <mergeCell ref="Q43:U52"/>
  </mergeCells>
  <conditionalFormatting sqref="A1:P2 R2:T2">
    <cfRule type="cellIs" dxfId="4" priority="84" operator="equal">
      <formula>98</formula>
    </cfRule>
  </conditionalFormatting>
  <conditionalFormatting sqref="A3:A43">
    <cfRule type="cellIs" dxfId="3" priority="67" operator="equal">
      <formula>98</formula>
    </cfRule>
  </conditionalFormatting>
  <conditionalFormatting sqref="Q2">
    <cfRule type="cellIs" dxfId="2" priority="66" operator="equal">
      <formula>98</formula>
    </cfRule>
  </conditionalFormatting>
  <conditionalFormatting sqref="U2">
    <cfRule type="cellIs" dxfId="1" priority="65" operator="equal">
      <formula>98</formula>
    </cfRule>
  </conditionalFormatting>
  <conditionalFormatting sqref="B3:P42">
    <cfRule type="expression" dxfId="0" priority="1">
      <formula>VALUE(B3:P42)&gt;20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20"/>
  <sheetViews>
    <sheetView rightToLeft="1" zoomScale="115" zoomScaleNormal="115" workbookViewId="0">
      <selection activeCell="B6" sqref="B6"/>
    </sheetView>
  </sheetViews>
  <sheetFormatPr defaultColWidth="0" defaultRowHeight="15" zeroHeight="1"/>
  <cols>
    <col min="1" max="1" width="14.85546875" style="1" customWidth="1"/>
    <col min="2" max="2" width="32.85546875" style="1" customWidth="1"/>
    <col min="3" max="3" width="7.28515625" style="57" customWidth="1"/>
    <col min="4" max="4" width="11.140625" style="57" customWidth="1"/>
    <col min="5" max="5" width="12.42578125" style="57" customWidth="1"/>
    <col min="6" max="6" width="22.85546875" style="57" customWidth="1"/>
    <col min="7" max="8" width="9" style="57" customWidth="1"/>
    <col min="9" max="9" width="9.7109375" style="1" hidden="1" customWidth="1"/>
    <col min="10" max="16384" width="9" style="1" hidden="1"/>
  </cols>
  <sheetData>
    <row r="1" spans="1:9" ht="32.25">
      <c r="A1" s="75" t="s">
        <v>12</v>
      </c>
      <c r="B1" s="74" t="s">
        <v>116</v>
      </c>
      <c r="C1" s="132" t="s">
        <v>120</v>
      </c>
      <c r="D1" s="133"/>
      <c r="E1" s="133"/>
      <c r="F1" s="133"/>
      <c r="G1" s="133"/>
      <c r="H1" s="133"/>
    </row>
    <row r="2" spans="1:9" ht="32.25">
      <c r="A2" s="75" t="s">
        <v>13</v>
      </c>
      <c r="B2" s="74" t="s">
        <v>117</v>
      </c>
      <c r="C2" s="137" t="s">
        <v>121</v>
      </c>
      <c r="D2" s="133"/>
      <c r="E2" s="133"/>
      <c r="F2" s="133"/>
      <c r="G2" s="133"/>
      <c r="H2" s="133"/>
    </row>
    <row r="3" spans="1:9" ht="32.25">
      <c r="A3" s="75" t="s">
        <v>14</v>
      </c>
      <c r="B3" s="74" t="s">
        <v>61</v>
      </c>
      <c r="C3" s="138" t="s">
        <v>59</v>
      </c>
      <c r="D3" s="139"/>
      <c r="E3" s="139"/>
      <c r="F3" s="139"/>
      <c r="G3" s="139"/>
      <c r="H3" s="140"/>
    </row>
    <row r="4" spans="1:9" ht="28.5">
      <c r="A4" s="75" t="s">
        <v>15</v>
      </c>
      <c r="B4" s="74" t="s">
        <v>62</v>
      </c>
      <c r="C4" s="143" t="s">
        <v>124</v>
      </c>
      <c r="D4" s="144"/>
      <c r="E4" s="144"/>
      <c r="F4" s="144"/>
      <c r="G4" s="144"/>
      <c r="H4" s="145"/>
    </row>
    <row r="5" spans="1:9" ht="32.25">
      <c r="A5" s="75" t="s">
        <v>16</v>
      </c>
      <c r="B5" s="74" t="s">
        <v>63</v>
      </c>
      <c r="C5" s="141" t="s">
        <v>104</v>
      </c>
      <c r="D5" s="138"/>
      <c r="E5" s="138"/>
      <c r="F5" s="138"/>
      <c r="G5" s="138"/>
      <c r="H5" s="142"/>
    </row>
    <row r="6" spans="1:9" ht="32.25">
      <c r="A6" s="75" t="s">
        <v>17</v>
      </c>
      <c r="B6" s="74" t="s">
        <v>47</v>
      </c>
      <c r="C6" s="146" t="s">
        <v>123</v>
      </c>
      <c r="D6" s="147"/>
      <c r="E6" s="147"/>
      <c r="F6" s="147"/>
      <c r="G6" s="147"/>
      <c r="H6" s="148"/>
    </row>
    <row r="7" spans="1:9" ht="36" customHeight="1">
      <c r="A7" s="75" t="s">
        <v>10</v>
      </c>
      <c r="B7" s="74">
        <v>801</v>
      </c>
      <c r="C7" s="134" t="s">
        <v>118</v>
      </c>
      <c r="D7" s="135"/>
      <c r="E7" s="135"/>
      <c r="F7" s="135"/>
      <c r="G7" s="135"/>
      <c r="H7" s="136"/>
    </row>
    <row r="8" spans="1:9" ht="24" customHeight="1">
      <c r="A8" s="93" t="s">
        <v>122</v>
      </c>
      <c r="B8" s="129" t="s">
        <v>64</v>
      </c>
      <c r="C8" s="130"/>
      <c r="D8" s="130"/>
      <c r="E8" s="130"/>
      <c r="F8" s="130"/>
      <c r="G8" s="130"/>
      <c r="H8" s="131"/>
    </row>
    <row r="9" spans="1:9" hidden="1"/>
    <row r="10" spans="1:9" hidden="1"/>
    <row r="11" spans="1:9" hidden="1"/>
    <row r="12" spans="1:9" hidden="1"/>
    <row r="13" spans="1:9" hidden="1"/>
    <row r="14" spans="1:9" hidden="1">
      <c r="D14" s="59"/>
      <c r="E14" s="60"/>
      <c r="F14" s="59"/>
      <c r="I14" s="5"/>
    </row>
    <row r="15" spans="1:9" hidden="1">
      <c r="D15" s="59"/>
      <c r="E15" s="60"/>
      <c r="F15" s="64"/>
      <c r="I15" s="5"/>
    </row>
    <row r="16" spans="1:9" hidden="1">
      <c r="D16" s="59"/>
      <c r="F16" s="64"/>
      <c r="I16" s="5"/>
    </row>
    <row r="17" spans="4:6" hidden="1">
      <c r="E17" s="58"/>
    </row>
    <row r="18" spans="4:6" hidden="1">
      <c r="E18" s="58"/>
    </row>
    <row r="19" spans="4:6" hidden="1"/>
    <row r="20" spans="4:6" hidden="1">
      <c r="D20" s="65"/>
      <c r="E20" s="59"/>
      <c r="F20" s="58"/>
    </row>
  </sheetData>
  <sheetProtection algorithmName="SHA-512" hashValue="KSSaGcDNHwvTqeOpP/Ldpm5qRZESOMRR5vVfpdTi418rkxFNFgv2U2oWK3fKLI4p+s3Nrj2Y/UH3nFdRNv6JaA==" saltValue="P/dI8Wz3QuA/eU9QCaIwHQ==" spinCount="100000" sheet="1" objects="1" scenarios="1"/>
  <mergeCells count="8">
    <mergeCell ref="B8:H8"/>
    <mergeCell ref="C1:H1"/>
    <mergeCell ref="C7:H7"/>
    <mergeCell ref="C2:H2"/>
    <mergeCell ref="C3:H3"/>
    <mergeCell ref="C5:H5"/>
    <mergeCell ref="C4:H4"/>
    <mergeCell ref="C6:H6"/>
  </mergeCells>
  <pageMargins left="0.39370078740157483" right="0.39370078740157483" top="0.39370078740157483" bottom="0.39370078740157483" header="0.39370078740157483" footer="0.3937007874015748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کارنامه</vt:lpstr>
      <vt:lpstr>نمرات</vt:lpstr>
      <vt:lpstr>مشخصات</vt:lpstr>
      <vt:lpstr>کارنامه!Print_Area</vt:lpstr>
    </vt:vector>
  </TitlesOfParts>
  <Company>Serajedanesh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متوسطه دوم</dc:title>
  <dc:creator>serajedanesh</dc:creator>
  <cp:keywords>karnameh</cp:keywords>
  <cp:lastModifiedBy>Mehdi Fakharmanesh</cp:lastModifiedBy>
  <cp:lastPrinted>2021-12-12T19:18:13Z</cp:lastPrinted>
  <dcterms:created xsi:type="dcterms:W3CDTF">2020-12-16T06:08:39Z</dcterms:created>
  <dcterms:modified xsi:type="dcterms:W3CDTF">2024-11-24T03:11:05Z</dcterms:modified>
</cp:coreProperties>
</file>